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D:\stavby\2023\HD SOŠ dílny\PD 2024\Finální rozpočet\"/>
    </mc:Choice>
  </mc:AlternateContent>
  <xr:revisionPtr revIDLastSave="0" documentId="13_ncr:1_{50C01D3D-AF83-436F-820F-12A79879D298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Rekapitulace stavby" sheetId="1" r:id="rId1"/>
    <sheet name="010 - Rekonstrukce povrch..." sheetId="2" r:id="rId2"/>
    <sheet name="020 - Svařovna" sheetId="3" r:id="rId3"/>
    <sheet name="Elektro" sheetId="5" r:id="rId4"/>
    <sheet name="VZT" sheetId="4" r:id="rId5"/>
  </sheets>
  <externalReferences>
    <externalReference r:id="rId6"/>
  </externalReferences>
  <definedNames>
    <definedName name="_xlnm._FilterDatabase" localSheetId="1" hidden="1">'010 - Rekonstrukce povrch...'!$C$128:$K$243</definedName>
    <definedName name="_xlnm._FilterDatabase" localSheetId="2" hidden="1">'020 - Svařovna'!$C$134:$K$254</definedName>
    <definedName name="cisloobjektu">'[1]Krycí list'!$A$5</definedName>
    <definedName name="cislostavby">'[1]Krycí list'!$A$7</definedName>
    <definedName name="nazevobjektu">'[1]Krycí list'!$C$5</definedName>
    <definedName name="nazevstavby">'[1]Krycí list'!$C$7</definedName>
    <definedName name="_xlnm.Print_Titles" localSheetId="1">'010 - Rekonstrukce povrch...'!$128:$128</definedName>
    <definedName name="_xlnm.Print_Titles" localSheetId="2">'020 - Svařovna'!$134:$134</definedName>
    <definedName name="_xlnm.Print_Titles" localSheetId="0">'Rekapitulace stavby'!$92:$92</definedName>
    <definedName name="_xlnm.Print_Area" localSheetId="1">'010 - Rekonstrukce povrch...'!$C$4:$J$76,'010 - Rekonstrukce povrch...'!$C$82:$J$110,'010 - Rekonstrukce povrch...'!$C$116:$J$243</definedName>
    <definedName name="_xlnm.Print_Area" localSheetId="2">'020 - Svařovna'!$C$4:$J$76,'020 - Svařovna'!$C$82:$J$116,'020 - Svařovna'!$C$122:$J$254</definedName>
    <definedName name="_xlnm.Print_Area" localSheetId="0">'Rekapitulace stavby'!$D$4:$AO$76,'Rekapitulace stavby'!$C$82:$AQ$97</definedName>
  </definedNames>
  <calcPr calcId="191029"/>
</workbook>
</file>

<file path=xl/calcChain.xml><?xml version="1.0" encoding="utf-8"?>
<calcChain xmlns="http://schemas.openxmlformats.org/spreadsheetml/2006/main">
  <c r="I48" i="4" l="1"/>
  <c r="H48" i="4"/>
  <c r="F48" i="4"/>
  <c r="J48" i="4" s="1"/>
  <c r="I47" i="4"/>
  <c r="H47" i="4"/>
  <c r="F47" i="4"/>
  <c r="J47" i="4" s="1"/>
  <c r="I46" i="4"/>
  <c r="H46" i="4"/>
  <c r="F46" i="4"/>
  <c r="I33" i="4"/>
  <c r="H33" i="4"/>
  <c r="F33" i="4"/>
  <c r="J33" i="4" s="1"/>
  <c r="I32" i="4"/>
  <c r="H32" i="4"/>
  <c r="F32" i="4"/>
  <c r="J32" i="4" s="1"/>
  <c r="G30" i="4"/>
  <c r="I30" i="4" s="1"/>
  <c r="F30" i="4"/>
  <c r="I29" i="4"/>
  <c r="H29" i="4"/>
  <c r="G29" i="4"/>
  <c r="F29" i="4"/>
  <c r="J29" i="4" s="1"/>
  <c r="I26" i="4"/>
  <c r="G26" i="4"/>
  <c r="H26" i="4" s="1"/>
  <c r="F26" i="4"/>
  <c r="J26" i="4" s="1"/>
  <c r="J25" i="4"/>
  <c r="I25" i="4"/>
  <c r="H25" i="4"/>
  <c r="F25" i="4"/>
  <c r="J24" i="4"/>
  <c r="I24" i="4"/>
  <c r="H24" i="4"/>
  <c r="F24" i="4"/>
  <c r="G23" i="4"/>
  <c r="I23" i="4" s="1"/>
  <c r="F23" i="4"/>
  <c r="I21" i="4"/>
  <c r="H21" i="4"/>
  <c r="F21" i="4"/>
  <c r="J21" i="4" s="1"/>
  <c r="G20" i="4"/>
  <c r="I20" i="4" s="1"/>
  <c r="F20" i="4"/>
  <c r="I19" i="4"/>
  <c r="H19" i="4"/>
  <c r="G19" i="4"/>
  <c r="F19" i="4"/>
  <c r="J19" i="4" s="1"/>
  <c r="I18" i="4"/>
  <c r="G18" i="4"/>
  <c r="H18" i="4" s="1"/>
  <c r="F18" i="4"/>
  <c r="G17" i="4"/>
  <c r="I17" i="4" s="1"/>
  <c r="F17" i="4"/>
  <c r="G16" i="4"/>
  <c r="I16" i="4" s="1"/>
  <c r="F16" i="4"/>
  <c r="I15" i="4"/>
  <c r="H15" i="4"/>
  <c r="G15" i="4"/>
  <c r="F15" i="4"/>
  <c r="J15" i="4" s="1"/>
  <c r="I14" i="4"/>
  <c r="G14" i="4"/>
  <c r="H14" i="4" s="1"/>
  <c r="F14" i="4"/>
  <c r="G13" i="4"/>
  <c r="I13" i="4" s="1"/>
  <c r="F13" i="4"/>
  <c r="G12" i="4"/>
  <c r="I12" i="4" s="1"/>
  <c r="F12" i="4"/>
  <c r="I11" i="4"/>
  <c r="H11" i="4"/>
  <c r="G11" i="4"/>
  <c r="F11" i="4"/>
  <c r="J11" i="4" s="1"/>
  <c r="I10" i="4"/>
  <c r="G10" i="4"/>
  <c r="H10" i="4" s="1"/>
  <c r="F10" i="4"/>
  <c r="J10" i="4" s="1"/>
  <c r="G9" i="4"/>
  <c r="I9" i="4" s="1"/>
  <c r="F9" i="4"/>
  <c r="G8" i="4"/>
  <c r="I8" i="4" s="1"/>
  <c r="F8" i="4"/>
  <c r="I7" i="4"/>
  <c r="H7" i="4"/>
  <c r="G7" i="4"/>
  <c r="F7" i="4"/>
  <c r="J7" i="4" s="1"/>
  <c r="I6" i="4"/>
  <c r="G6" i="4"/>
  <c r="H6" i="4" s="1"/>
  <c r="F6" i="4"/>
  <c r="G5" i="4"/>
  <c r="I5" i="4" s="1"/>
  <c r="F5" i="4"/>
  <c r="C104" i="5"/>
  <c r="G101" i="5"/>
  <c r="G100" i="5"/>
  <c r="G99" i="5"/>
  <c r="G98" i="5"/>
  <c r="G97" i="5"/>
  <c r="G96" i="5"/>
  <c r="G94" i="5"/>
  <c r="G93" i="5"/>
  <c r="G92" i="5"/>
  <c r="G89" i="5"/>
  <c r="G88" i="5"/>
  <c r="G87" i="5"/>
  <c r="G104" i="5" s="1"/>
  <c r="G76" i="5"/>
  <c r="G75" i="5"/>
  <c r="G74" i="5"/>
  <c r="G73" i="5"/>
  <c r="G72" i="5"/>
  <c r="G71" i="5"/>
  <c r="G70" i="5"/>
  <c r="G69" i="5"/>
  <c r="G68" i="5"/>
  <c r="G67" i="5"/>
  <c r="G66" i="5"/>
  <c r="G79" i="5" s="1"/>
  <c r="G56" i="5"/>
  <c r="G55" i="5"/>
  <c r="G54" i="5"/>
  <c r="G53" i="5"/>
  <c r="BC52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60" i="5" s="1"/>
  <c r="BE24" i="5"/>
  <c r="BD24" i="5"/>
  <c r="BC24" i="5"/>
  <c r="BB24" i="5"/>
  <c r="BE23" i="5"/>
  <c r="BD23" i="5"/>
  <c r="BD52" i="5" s="1"/>
  <c r="BC23" i="5"/>
  <c r="BB23" i="5"/>
  <c r="BA23" i="5"/>
  <c r="BE22" i="5"/>
  <c r="BE52" i="5" s="1"/>
  <c r="BD22" i="5"/>
  <c r="BC22" i="5"/>
  <c r="BB22" i="5"/>
  <c r="BB52" i="5" s="1"/>
  <c r="BA22" i="5"/>
  <c r="BA52" i="5" s="1"/>
  <c r="G21" i="5"/>
  <c r="G20" i="5"/>
  <c r="G19" i="5"/>
  <c r="G24" i="5" s="1"/>
  <c r="BA24" i="5" s="1"/>
  <c r="G13" i="5"/>
  <c r="G10" i="5"/>
  <c r="G9" i="5"/>
  <c r="C4" i="5"/>
  <c r="C3" i="5"/>
  <c r="J37" i="3"/>
  <c r="J36" i="3"/>
  <c r="AY96" i="1" s="1"/>
  <c r="J35" i="3"/>
  <c r="AX96" i="1" s="1"/>
  <c r="BI254" i="3"/>
  <c r="BH254" i="3"/>
  <c r="BG254" i="3"/>
  <c r="BF254" i="3"/>
  <c r="T254" i="3"/>
  <c r="T253" i="3" s="1"/>
  <c r="R254" i="3"/>
  <c r="R253" i="3" s="1"/>
  <c r="P254" i="3"/>
  <c r="P253" i="3" s="1"/>
  <c r="BI252" i="3"/>
  <c r="BH252" i="3"/>
  <c r="BG252" i="3"/>
  <c r="BF252" i="3"/>
  <c r="T252" i="3"/>
  <c r="T251" i="3" s="1"/>
  <c r="R252" i="3"/>
  <c r="R251" i="3"/>
  <c r="R250" i="3" s="1"/>
  <c r="P252" i="3"/>
  <c r="P251" i="3" s="1"/>
  <c r="P250" i="3" s="1"/>
  <c r="BI249" i="3"/>
  <c r="BH249" i="3"/>
  <c r="BG249" i="3"/>
  <c r="BF249" i="3"/>
  <c r="T249" i="3"/>
  <c r="R249" i="3"/>
  <c r="P249" i="3"/>
  <c r="BI246" i="3"/>
  <c r="BH246" i="3"/>
  <c r="BG246" i="3"/>
  <c r="BF246" i="3"/>
  <c r="T246" i="3"/>
  <c r="R246" i="3"/>
  <c r="P246" i="3"/>
  <c r="BI243" i="3"/>
  <c r="BH243" i="3"/>
  <c r="BG243" i="3"/>
  <c r="BF243" i="3"/>
  <c r="T243" i="3"/>
  <c r="T242" i="3"/>
  <c r="R243" i="3"/>
  <c r="R242" i="3"/>
  <c r="P243" i="3"/>
  <c r="P242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T216" i="3"/>
  <c r="R217" i="3"/>
  <c r="R216" i="3"/>
  <c r="P217" i="3"/>
  <c r="P216" i="3"/>
  <c r="BI214" i="3"/>
  <c r="BH214" i="3"/>
  <c r="BG214" i="3"/>
  <c r="BF214" i="3"/>
  <c r="T214" i="3"/>
  <c r="T213" i="3"/>
  <c r="R214" i="3"/>
  <c r="R213" i="3"/>
  <c r="P214" i="3"/>
  <c r="P213" i="3"/>
  <c r="BI212" i="3"/>
  <c r="BH212" i="3"/>
  <c r="BG212" i="3"/>
  <c r="BF212" i="3"/>
  <c r="T212" i="3"/>
  <c r="T211" i="3"/>
  <c r="R212" i="3"/>
  <c r="R211" i="3"/>
  <c r="P212" i="3"/>
  <c r="P211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J131" i="3"/>
  <c r="F131" i="3"/>
  <c r="F129" i="3"/>
  <c r="E127" i="3"/>
  <c r="J91" i="3"/>
  <c r="F91" i="3"/>
  <c r="F89" i="3"/>
  <c r="E87" i="3"/>
  <c r="J24" i="3"/>
  <c r="E24" i="3"/>
  <c r="J132" i="3" s="1"/>
  <c r="J23" i="3"/>
  <c r="J18" i="3"/>
  <c r="E18" i="3"/>
  <c r="F92" i="3" s="1"/>
  <c r="J17" i="3"/>
  <c r="J12" i="3"/>
  <c r="J129" i="3"/>
  <c r="E7" i="3"/>
  <c r="E85" i="3"/>
  <c r="J37" i="2"/>
  <c r="J36" i="2"/>
  <c r="AY95" i="1" s="1"/>
  <c r="J35" i="2"/>
  <c r="AX95" i="1" s="1"/>
  <c r="BI243" i="2"/>
  <c r="BH243" i="2"/>
  <c r="BG243" i="2"/>
  <c r="BF243" i="2"/>
  <c r="T243" i="2"/>
  <c r="T242" i="2" s="1"/>
  <c r="R243" i="2"/>
  <c r="R242" i="2" s="1"/>
  <c r="P243" i="2"/>
  <c r="P242" i="2" s="1"/>
  <c r="BI241" i="2"/>
  <c r="BH241" i="2"/>
  <c r="BG241" i="2"/>
  <c r="BF241" i="2"/>
  <c r="T241" i="2"/>
  <c r="T240" i="2" s="1"/>
  <c r="R241" i="2"/>
  <c r="R240" i="2" s="1"/>
  <c r="P241" i="2"/>
  <c r="P240" i="2" s="1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J125" i="2"/>
  <c r="F125" i="2"/>
  <c r="F123" i="2"/>
  <c r="E121" i="2"/>
  <c r="J91" i="2"/>
  <c r="F91" i="2"/>
  <c r="F89" i="2"/>
  <c r="E87" i="2"/>
  <c r="J24" i="2"/>
  <c r="E24" i="2"/>
  <c r="J126" i="2" s="1"/>
  <c r="J23" i="2"/>
  <c r="J18" i="2"/>
  <c r="E18" i="2"/>
  <c r="F92" i="2" s="1"/>
  <c r="J17" i="2"/>
  <c r="J12" i="2"/>
  <c r="J123" i="2" s="1"/>
  <c r="E7" i="2"/>
  <c r="E119" i="2"/>
  <c r="L90" i="1"/>
  <c r="AM90" i="1"/>
  <c r="AM89" i="1"/>
  <c r="L89" i="1"/>
  <c r="AM87" i="1"/>
  <c r="L87" i="1"/>
  <c r="L85" i="1"/>
  <c r="L84" i="1"/>
  <c r="BK238" i="2"/>
  <c r="J232" i="2"/>
  <c r="J228" i="2"/>
  <c r="J224" i="2"/>
  <c r="J220" i="2"/>
  <c r="J215" i="2"/>
  <c r="J200" i="2"/>
  <c r="BK190" i="2"/>
  <c r="BK176" i="2"/>
  <c r="J158" i="2"/>
  <c r="J143" i="2"/>
  <c r="BK243" i="2"/>
  <c r="BK237" i="2"/>
  <c r="BK232" i="2"/>
  <c r="J229" i="2"/>
  <c r="BK224" i="2"/>
  <c r="BK220" i="2"/>
  <c r="BK217" i="2"/>
  <c r="BK198" i="2"/>
  <c r="J178" i="2"/>
  <c r="BK149" i="2"/>
  <c r="J132" i="2"/>
  <c r="BK193" i="2"/>
  <c r="J174" i="2"/>
  <c r="BK166" i="2"/>
  <c r="J155" i="2"/>
  <c r="BK147" i="2"/>
  <c r="J134" i="2"/>
  <c r="BK182" i="2"/>
  <c r="J157" i="2"/>
  <c r="BK139" i="2"/>
  <c r="BK237" i="3"/>
  <c r="BK227" i="3"/>
  <c r="BK223" i="3"/>
  <c r="BK212" i="3"/>
  <c r="J204" i="3"/>
  <c r="J195" i="3"/>
  <c r="J187" i="3"/>
  <c r="J180" i="3"/>
  <c r="BK166" i="3"/>
  <c r="J156" i="3"/>
  <c r="BK143" i="3"/>
  <c r="J249" i="3"/>
  <c r="BK236" i="3"/>
  <c r="BK229" i="3"/>
  <c r="J225" i="3"/>
  <c r="BK208" i="3"/>
  <c r="J202" i="3"/>
  <c r="BK189" i="3"/>
  <c r="J178" i="3"/>
  <c r="BK160" i="3"/>
  <c r="J152" i="3"/>
  <c r="BK254" i="3"/>
  <c r="BK232" i="3"/>
  <c r="BK249" i="3"/>
  <c r="J234" i="3"/>
  <c r="BK202" i="3"/>
  <c r="BK196" i="3"/>
  <c r="BK182" i="3"/>
  <c r="BK170" i="3"/>
  <c r="J154" i="3"/>
  <c r="J243" i="2"/>
  <c r="J237" i="2"/>
  <c r="J231" i="2"/>
  <c r="J227" i="2"/>
  <c r="J223" i="2"/>
  <c r="J217" i="2"/>
  <c r="J208" i="2"/>
  <c r="J198" i="2"/>
  <c r="J188" i="2"/>
  <c r="BK174" i="2"/>
  <c r="BK157" i="2"/>
  <c r="BK141" i="2"/>
  <c r="J241" i="2"/>
  <c r="BK236" i="2"/>
  <c r="BK233" i="2"/>
  <c r="BK227" i="2"/>
  <c r="BK223" i="2"/>
  <c r="BK219" i="2"/>
  <c r="BK215" i="2"/>
  <c r="BK208" i="2"/>
  <c r="J190" i="2"/>
  <c r="BK171" i="2"/>
  <c r="J145" i="2"/>
  <c r="J205" i="2"/>
  <c r="J180" i="2"/>
  <c r="J169" i="2"/>
  <c r="BK164" i="2"/>
  <c r="J152" i="2"/>
  <c r="J136" i="2"/>
  <c r="J176" i="2"/>
  <c r="J149" i="2"/>
  <c r="J239" i="3"/>
  <c r="BK230" i="3"/>
  <c r="BK222" i="3"/>
  <c r="BK209" i="3"/>
  <c r="BK203" i="3"/>
  <c r="BK194" i="3"/>
  <c r="BK190" i="3"/>
  <c r="BK184" i="3"/>
  <c r="BK168" i="3"/>
  <c r="J160" i="3"/>
  <c r="BK152" i="3"/>
  <c r="J146" i="3"/>
  <c r="BK252" i="3"/>
  <c r="J243" i="3"/>
  <c r="J228" i="3"/>
  <c r="J223" i="3"/>
  <c r="J209" i="3"/>
  <c r="BK204" i="3"/>
  <c r="BK200" i="3"/>
  <c r="BK185" i="3"/>
  <c r="J162" i="3"/>
  <c r="BK154" i="3"/>
  <c r="BK146" i="3"/>
  <c r="J143" i="3"/>
  <c r="J142" i="3"/>
  <c r="BK140" i="3"/>
  <c r="BK138" i="3"/>
  <c r="J252" i="3"/>
  <c r="BK239" i="3"/>
  <c r="J224" i="3"/>
  <c r="BK241" i="3"/>
  <c r="J232" i="3"/>
  <c r="J206" i="3"/>
  <c r="BK192" i="3"/>
  <c r="BK186" i="3"/>
  <c r="BK178" i="3"/>
  <c r="J158" i="3"/>
  <c r="BK241" i="2"/>
  <c r="J233" i="2"/>
  <c r="BK229" i="2"/>
  <c r="J225" i="2"/>
  <c r="J221" i="2"/>
  <c r="BK218" i="2"/>
  <c r="J211" i="2"/>
  <c r="BK194" i="2"/>
  <c r="BK185" i="2"/>
  <c r="BK178" i="2"/>
  <c r="BK162" i="2"/>
  <c r="BK152" i="2"/>
  <c r="AS94" i="1"/>
  <c r="J230" i="2"/>
  <c r="J226" i="2"/>
  <c r="BK222" i="2"/>
  <c r="J218" i="2"/>
  <c r="BK211" i="2"/>
  <c r="BK200" i="2"/>
  <c r="BK180" i="2"/>
  <c r="BK151" i="2"/>
  <c r="J139" i="2"/>
  <c r="BK203" i="2"/>
  <c r="BK188" i="2"/>
  <c r="J168" i="2"/>
  <c r="BK158" i="2"/>
  <c r="BK145" i="2"/>
  <c r="BK132" i="2"/>
  <c r="BK168" i="2"/>
  <c r="BK143" i="2"/>
  <c r="BK235" i="3"/>
  <c r="BK224" i="3"/>
  <c r="BK220" i="3"/>
  <c r="J208" i="3"/>
  <c r="BK198" i="3"/>
  <c r="J192" i="3"/>
  <c r="J186" i="3"/>
  <c r="J170" i="3"/>
  <c r="BK162" i="3"/>
  <c r="J155" i="3"/>
  <c r="J148" i="3"/>
  <c r="BK142" i="3"/>
  <c r="J235" i="3"/>
  <c r="J227" i="3"/>
  <c r="J222" i="3"/>
  <c r="BK206" i="3"/>
  <c r="J203" i="3"/>
  <c r="J194" i="3"/>
  <c r="J176" i="3"/>
  <c r="BK156" i="3"/>
  <c r="BK150" i="3"/>
  <c r="BK243" i="3"/>
  <c r="J237" i="3"/>
  <c r="J254" i="3"/>
  <c r="BK228" i="3"/>
  <c r="J198" i="3"/>
  <c r="BK187" i="3"/>
  <c r="J184" i="3"/>
  <c r="BK176" i="3"/>
  <c r="J166" i="3"/>
  <c r="J239" i="2"/>
  <c r="J236" i="2"/>
  <c r="BK230" i="2"/>
  <c r="BK226" i="2"/>
  <c r="J222" i="2"/>
  <c r="J219" i="2"/>
  <c r="J214" i="2"/>
  <c r="J203" i="2"/>
  <c r="J193" i="2"/>
  <c r="J183" i="2"/>
  <c r="BK169" i="2"/>
  <c r="BK155" i="2"/>
  <c r="BK136" i="2"/>
  <c r="BK239" i="2"/>
  <c r="J238" i="2"/>
  <c r="BK231" i="2"/>
  <c r="BK228" i="2"/>
  <c r="BK225" i="2"/>
  <c r="BK221" i="2"/>
  <c r="BK214" i="2"/>
  <c r="BK205" i="2"/>
  <c r="J185" i="2"/>
  <c r="J166" i="2"/>
  <c r="BK134" i="2"/>
  <c r="J194" i="2"/>
  <c r="J182" i="2"/>
  <c r="J171" i="2"/>
  <c r="J162" i="2"/>
  <c r="J151" i="2"/>
  <c r="J141" i="2"/>
  <c r="BK183" i="2"/>
  <c r="J164" i="2"/>
  <c r="J147" i="2"/>
  <c r="BK246" i="3"/>
  <c r="BK234" i="3"/>
  <c r="BK226" i="3"/>
  <c r="J214" i="3"/>
  <c r="BK205" i="3"/>
  <c r="J196" i="3"/>
  <c r="J189" i="3"/>
  <c r="J182" i="3"/>
  <c r="BK172" i="3"/>
  <c r="J165" i="3"/>
  <c r="BK158" i="3"/>
  <c r="J150" i="3"/>
  <c r="J138" i="3"/>
  <c r="J246" i="3"/>
  <c r="J230" i="3"/>
  <c r="J226" i="3"/>
  <c r="J220" i="3"/>
  <c r="J212" i="3"/>
  <c r="J205" i="3"/>
  <c r="BK195" i="3"/>
  <c r="BK180" i="3"/>
  <c r="J168" i="3"/>
  <c r="BK155" i="3"/>
  <c r="BK148" i="3"/>
  <c r="J241" i="3"/>
  <c r="BK225" i="3"/>
  <c r="BK214" i="3"/>
  <c r="J236" i="3"/>
  <c r="J229" i="3"/>
  <c r="J200" i="3"/>
  <c r="J190" i="3"/>
  <c r="J185" i="3"/>
  <c r="J172" i="3"/>
  <c r="BK165" i="3"/>
  <c r="J140" i="3"/>
  <c r="J46" i="4" l="1"/>
  <c r="J6" i="4"/>
  <c r="J17" i="4"/>
  <c r="J18" i="4"/>
  <c r="J14" i="4"/>
  <c r="H8" i="4"/>
  <c r="J8" i="4" s="1"/>
  <c r="H12" i="4"/>
  <c r="J12" i="4" s="1"/>
  <c r="H16" i="4"/>
  <c r="J16" i="4" s="1"/>
  <c r="H20" i="4"/>
  <c r="J20" i="4" s="1"/>
  <c r="H30" i="4"/>
  <c r="J30" i="4" s="1"/>
  <c r="F50" i="4"/>
  <c r="H5" i="4"/>
  <c r="H50" i="4" s="1"/>
  <c r="F52" i="4" s="1"/>
  <c r="I219" i="3" s="1"/>
  <c r="H9" i="4"/>
  <c r="J9" i="4" s="1"/>
  <c r="H13" i="4"/>
  <c r="J13" i="4" s="1"/>
  <c r="H17" i="4"/>
  <c r="H23" i="4"/>
  <c r="J23" i="4" s="1"/>
  <c r="G108" i="5"/>
  <c r="I217" i="3" s="1"/>
  <c r="T250" i="3"/>
  <c r="R131" i="2"/>
  <c r="BK161" i="2"/>
  <c r="J161" i="2"/>
  <c r="J99" i="2" s="1"/>
  <c r="BK173" i="2"/>
  <c r="J173" i="2"/>
  <c r="J100" i="2"/>
  <c r="BK179" i="2"/>
  <c r="J179" i="2"/>
  <c r="J101" i="2"/>
  <c r="BK187" i="2"/>
  <c r="J187" i="2" s="1"/>
  <c r="J102" i="2" s="1"/>
  <c r="BK192" i="2"/>
  <c r="J192" i="2"/>
  <c r="J103" i="2" s="1"/>
  <c r="P197" i="2"/>
  <c r="P196" i="2"/>
  <c r="R235" i="2"/>
  <c r="R234" i="2" s="1"/>
  <c r="R151" i="3"/>
  <c r="BK131" i="2"/>
  <c r="J131" i="2"/>
  <c r="J98" i="2" s="1"/>
  <c r="T161" i="2"/>
  <c r="R173" i="2"/>
  <c r="R179" i="2"/>
  <c r="R187" i="2"/>
  <c r="R192" i="2"/>
  <c r="R197" i="2"/>
  <c r="R196" i="2"/>
  <c r="P235" i="2"/>
  <c r="P234" i="2"/>
  <c r="R137" i="3"/>
  <c r="P145" i="3"/>
  <c r="T145" i="3"/>
  <c r="T151" i="3"/>
  <c r="P164" i="3"/>
  <c r="T164" i="3"/>
  <c r="T136" i="3" s="1"/>
  <c r="T167" i="3"/>
  <c r="T197" i="3"/>
  <c r="T218" i="3"/>
  <c r="R221" i="3"/>
  <c r="R238" i="3"/>
  <c r="T131" i="2"/>
  <c r="P161" i="2"/>
  <c r="P130" i="2" s="1"/>
  <c r="P129" i="2" s="1"/>
  <c r="AU95" i="1" s="1"/>
  <c r="P173" i="2"/>
  <c r="P179" i="2"/>
  <c r="P187" i="2"/>
  <c r="P192" i="2"/>
  <c r="T197" i="2"/>
  <c r="T196" i="2"/>
  <c r="BK235" i="2"/>
  <c r="J235" i="2"/>
  <c r="J107" i="2" s="1"/>
  <c r="P137" i="3"/>
  <c r="BK145" i="3"/>
  <c r="J145" i="3"/>
  <c r="J99" i="3" s="1"/>
  <c r="R145" i="3"/>
  <c r="P151" i="3"/>
  <c r="BK164" i="3"/>
  <c r="J164" i="3" s="1"/>
  <c r="J101" i="3" s="1"/>
  <c r="R164" i="3"/>
  <c r="P167" i="3"/>
  <c r="BK197" i="3"/>
  <c r="J197" i="3"/>
  <c r="J103" i="3"/>
  <c r="R197" i="3"/>
  <c r="P218" i="3"/>
  <c r="P215" i="3" s="1"/>
  <c r="R218" i="3"/>
  <c r="T221" i="3"/>
  <c r="T215" i="3" s="1"/>
  <c r="P238" i="3"/>
  <c r="P131" i="2"/>
  <c r="R161" i="2"/>
  <c r="T173" i="2"/>
  <c r="T179" i="2"/>
  <c r="T187" i="2"/>
  <c r="T192" i="2"/>
  <c r="BK197" i="2"/>
  <c r="J197" i="2"/>
  <c r="J105" i="2" s="1"/>
  <c r="T235" i="2"/>
  <c r="T234" i="2"/>
  <c r="BK137" i="3"/>
  <c r="T137" i="3"/>
  <c r="BK151" i="3"/>
  <c r="J151" i="3"/>
  <c r="J100" i="3" s="1"/>
  <c r="BK167" i="3"/>
  <c r="J167" i="3"/>
  <c r="J102" i="3"/>
  <c r="R167" i="3"/>
  <c r="P197" i="3"/>
  <c r="BK221" i="3"/>
  <c r="J221" i="3"/>
  <c r="J109" i="3" s="1"/>
  <c r="P221" i="3"/>
  <c r="BK238" i="3"/>
  <c r="J238" i="3"/>
  <c r="J110" i="3" s="1"/>
  <c r="T238" i="3"/>
  <c r="BK245" i="3"/>
  <c r="J245" i="3"/>
  <c r="J112" i="3" s="1"/>
  <c r="P245" i="3"/>
  <c r="R245" i="3"/>
  <c r="R215" i="3" s="1"/>
  <c r="T245" i="3"/>
  <c r="BK240" i="2"/>
  <c r="J240" i="2"/>
  <c r="J108" i="2"/>
  <c r="BK242" i="2"/>
  <c r="J242" i="2" s="1"/>
  <c r="J109" i="2" s="1"/>
  <c r="BK211" i="3"/>
  <c r="J211" i="3"/>
  <c r="J104" i="3" s="1"/>
  <c r="BK213" i="3"/>
  <c r="J213" i="3"/>
  <c r="J105" i="3"/>
  <c r="BK242" i="3"/>
  <c r="J242" i="3" s="1"/>
  <c r="J111" i="3" s="1"/>
  <c r="BK251" i="3"/>
  <c r="J251" i="3"/>
  <c r="J114" i="3" s="1"/>
  <c r="BK253" i="3"/>
  <c r="J253" i="3"/>
  <c r="J115" i="3"/>
  <c r="BE168" i="3"/>
  <c r="BE176" i="3"/>
  <c r="BE180" i="3"/>
  <c r="BE186" i="3"/>
  <c r="BE189" i="3"/>
  <c r="BE195" i="3"/>
  <c r="BE200" i="3"/>
  <c r="BE203" i="3"/>
  <c r="BE222" i="3"/>
  <c r="BE224" i="3"/>
  <c r="BE225" i="3"/>
  <c r="BE226" i="3"/>
  <c r="BE235" i="3"/>
  <c r="BE236" i="3"/>
  <c r="BE243" i="3"/>
  <c r="BE252" i="3"/>
  <c r="BE254" i="3"/>
  <c r="BE212" i="3"/>
  <c r="BE223" i="3"/>
  <c r="BE228" i="3"/>
  <c r="BE230" i="3"/>
  <c r="BE234" i="3"/>
  <c r="BE241" i="3"/>
  <c r="BE246" i="3"/>
  <c r="BE249" i="3"/>
  <c r="J92" i="3"/>
  <c r="E125" i="3"/>
  <c r="F132" i="3"/>
  <c r="BE138" i="3"/>
  <c r="BE140" i="3"/>
  <c r="BE142" i="3"/>
  <c r="BE148" i="3"/>
  <c r="BE150" i="3"/>
  <c r="BE155" i="3"/>
  <c r="BE162" i="3"/>
  <c r="BE165" i="3"/>
  <c r="BE172" i="3"/>
  <c r="BE178" i="3"/>
  <c r="BE184" i="3"/>
  <c r="BE187" i="3"/>
  <c r="BE192" i="3"/>
  <c r="BE198" i="3"/>
  <c r="BE202" i="3"/>
  <c r="BE205" i="3"/>
  <c r="BE206" i="3"/>
  <c r="BE220" i="3"/>
  <c r="BE227" i="3"/>
  <c r="BE232" i="3"/>
  <c r="BE237" i="3"/>
  <c r="BE239" i="3"/>
  <c r="J89" i="3"/>
  <c r="BE143" i="3"/>
  <c r="BE146" i="3"/>
  <c r="BE152" i="3"/>
  <c r="BE154" i="3"/>
  <c r="BE156" i="3"/>
  <c r="BE158" i="3"/>
  <c r="BE160" i="3"/>
  <c r="BE166" i="3"/>
  <c r="BE170" i="3"/>
  <c r="BE182" i="3"/>
  <c r="BE185" i="3"/>
  <c r="BE190" i="3"/>
  <c r="BE194" i="3"/>
  <c r="BE196" i="3"/>
  <c r="BE204" i="3"/>
  <c r="BE208" i="3"/>
  <c r="BE209" i="3"/>
  <c r="BE214" i="3"/>
  <c r="BE229" i="3"/>
  <c r="E85" i="2"/>
  <c r="F126" i="2"/>
  <c r="BE136" i="2"/>
  <c r="BE151" i="2"/>
  <c r="BE171" i="2"/>
  <c r="BE178" i="2"/>
  <c r="BE182" i="2"/>
  <c r="BE188" i="2"/>
  <c r="J92" i="2"/>
  <c r="BE141" i="2"/>
  <c r="BE149" i="2"/>
  <c r="BE157" i="2"/>
  <c r="BE176" i="2"/>
  <c r="BE180" i="2"/>
  <c r="BE185" i="2"/>
  <c r="BE200" i="2"/>
  <c r="J89" i="2"/>
  <c r="BE132" i="2"/>
  <c r="BE139" i="2"/>
  <c r="BE152" i="2"/>
  <c r="BE155" i="2"/>
  <c r="BE162" i="2"/>
  <c r="BE164" i="2"/>
  <c r="BE168" i="2"/>
  <c r="BE169" i="2"/>
  <c r="BE174" i="2"/>
  <c r="BE183" i="2"/>
  <c r="BE190" i="2"/>
  <c r="BE194" i="2"/>
  <c r="BE203" i="2"/>
  <c r="BE208" i="2"/>
  <c r="BE211" i="2"/>
  <c r="BE214" i="2"/>
  <c r="BE215" i="2"/>
  <c r="BE218" i="2"/>
  <c r="BE222" i="2"/>
  <c r="BE224" i="2"/>
  <c r="BE226" i="2"/>
  <c r="BE227" i="2"/>
  <c r="BE229" i="2"/>
  <c r="BE230" i="2"/>
  <c r="BE231" i="2"/>
  <c r="BE232" i="2"/>
  <c r="BE233" i="2"/>
  <c r="BE237" i="2"/>
  <c r="BE238" i="2"/>
  <c r="BE239" i="2"/>
  <c r="BE241" i="2"/>
  <c r="BE243" i="2"/>
  <c r="BE134" i="2"/>
  <c r="BE143" i="2"/>
  <c r="BE145" i="2"/>
  <c r="BE147" i="2"/>
  <c r="BE158" i="2"/>
  <c r="BE166" i="2"/>
  <c r="BE193" i="2"/>
  <c r="BE198" i="2"/>
  <c r="BE205" i="2"/>
  <c r="BE217" i="2"/>
  <c r="BE219" i="2"/>
  <c r="BE220" i="2"/>
  <c r="BE221" i="2"/>
  <c r="BE223" i="2"/>
  <c r="BE225" i="2"/>
  <c r="BE228" i="2"/>
  <c r="BE236" i="2"/>
  <c r="F37" i="2"/>
  <c r="BD95" i="1" s="1"/>
  <c r="F36" i="2"/>
  <c r="BC95" i="1" s="1"/>
  <c r="F35" i="3"/>
  <c r="BB96" i="1" s="1"/>
  <c r="J34" i="2"/>
  <c r="AW95" i="1" s="1"/>
  <c r="F37" i="3"/>
  <c r="BD96" i="1" s="1"/>
  <c r="F34" i="2"/>
  <c r="BA95" i="1" s="1"/>
  <c r="J34" i="3"/>
  <c r="AW96" i="1" s="1"/>
  <c r="F35" i="2"/>
  <c r="BB95" i="1" s="1"/>
  <c r="F34" i="3"/>
  <c r="BA96" i="1" s="1"/>
  <c r="F36" i="3"/>
  <c r="BC96" i="1" s="1"/>
  <c r="BK219" i="3" l="1"/>
  <c r="BK218" i="3" s="1"/>
  <c r="J218" i="3" s="1"/>
  <c r="J108" i="3" s="1"/>
  <c r="J219" i="3"/>
  <c r="BE219" i="3" s="1"/>
  <c r="J33" i="3" s="1"/>
  <c r="AV96" i="1" s="1"/>
  <c r="AT96" i="1" s="1"/>
  <c r="BK217" i="3"/>
  <c r="BK216" i="3" s="1"/>
  <c r="J216" i="3" s="1"/>
  <c r="J107" i="3" s="1"/>
  <c r="J217" i="3"/>
  <c r="BE217" i="3" s="1"/>
  <c r="J5" i="4"/>
  <c r="J50" i="4" s="1"/>
  <c r="BK234" i="2"/>
  <c r="J234" i="2" s="1"/>
  <c r="J106" i="2" s="1"/>
  <c r="T135" i="3"/>
  <c r="P136" i="3"/>
  <c r="P135" i="3"/>
  <c r="AU96" i="1" s="1"/>
  <c r="AU94" i="1" s="1"/>
  <c r="R136" i="3"/>
  <c r="R135" i="3"/>
  <c r="BK136" i="3"/>
  <c r="T130" i="2"/>
  <c r="T129" i="2"/>
  <c r="R130" i="2"/>
  <c r="R129" i="2"/>
  <c r="J137" i="3"/>
  <c r="J98" i="3"/>
  <c r="BK130" i="2"/>
  <c r="J130" i="2"/>
  <c r="J97" i="2" s="1"/>
  <c r="BK196" i="2"/>
  <c r="J196" i="2"/>
  <c r="J104" i="2"/>
  <c r="BK250" i="3"/>
  <c r="J250" i="3" s="1"/>
  <c r="J113" i="3" s="1"/>
  <c r="BK129" i="2"/>
  <c r="J129" i="2"/>
  <c r="F33" i="2"/>
  <c r="AZ95" i="1"/>
  <c r="J30" i="2"/>
  <c r="AG95" i="1" s="1"/>
  <c r="BC94" i="1"/>
  <c r="W32" i="1" s="1"/>
  <c r="BD94" i="1"/>
  <c r="W33" i="1" s="1"/>
  <c r="BA94" i="1"/>
  <c r="W30" i="1" s="1"/>
  <c r="J33" i="2"/>
  <c r="AV95" i="1"/>
  <c r="AT95" i="1" s="1"/>
  <c r="BB94" i="1"/>
  <c r="W31" i="1" s="1"/>
  <c r="F33" i="3" l="1"/>
  <c r="AZ96" i="1" s="1"/>
  <c r="BK215" i="3"/>
  <c r="J215" i="3" s="1"/>
  <c r="J106" i="3" s="1"/>
  <c r="J136" i="3"/>
  <c r="J97" i="3" s="1"/>
  <c r="AN95" i="1"/>
  <c r="J96" i="2"/>
  <c r="J39" i="2"/>
  <c r="AX94" i="1"/>
  <c r="AW94" i="1"/>
  <c r="AK30" i="1" s="1"/>
  <c r="AY94" i="1"/>
  <c r="AZ94" i="1"/>
  <c r="W29" i="1" s="1"/>
  <c r="BK135" i="3" l="1"/>
  <c r="J135" i="3" s="1"/>
  <c r="J96" i="3" s="1"/>
  <c r="AV94" i="1"/>
  <c r="AK29" i="1" s="1"/>
  <c r="J30" i="3" l="1"/>
  <c r="AG96" i="1" s="1"/>
  <c r="AN96" i="1" s="1"/>
  <c r="AT94" i="1"/>
  <c r="AG94" i="1" l="1"/>
  <c r="AK26" i="1" s="1"/>
  <c r="AK35" i="1" s="1"/>
  <c r="J39" i="3"/>
  <c r="AN94" i="1" l="1"/>
</calcChain>
</file>

<file path=xl/sharedStrings.xml><?xml version="1.0" encoding="utf-8"?>
<sst xmlns="http://schemas.openxmlformats.org/spreadsheetml/2006/main" count="3359" uniqueCount="836">
  <si>
    <t>Export Komplet</t>
  </si>
  <si>
    <t/>
  </si>
  <si>
    <t>2.0</t>
  </si>
  <si>
    <t>ZAMOK</t>
  </si>
  <si>
    <t>False</t>
  </si>
  <si>
    <t>{fd200f6a-6832-4101-af89-e84d8a1aabb5}</t>
  </si>
  <si>
    <t>0,1</t>
  </si>
  <si>
    <t>21</t>
  </si>
  <si>
    <t>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</si>
  <si>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</si>
  <si>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</si>
  <si>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</si>
  <si>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</si>
  <si>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</si>
  <si>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</si>
  <si>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2024-012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</si>
  <si>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</si>
  <si>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</si>
  <si>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povrchu plochy školních dílen a vybudování svářečské dílny Strakonická 952, Horažďovice</t>
  </si>
  <si>
    <t>KSO:</t>
  </si>
  <si>
    <t>CC-CZ:</t>
  </si>
  <si>
    <t>Místo:</t>
  </si>
  <si>
    <t>Horažďovice</t>
  </si>
  <si>
    <t>Datum:</t>
  </si>
  <si>
    <t>7. 5. 2024</t>
  </si>
  <si>
    <t>Zadavatel:</t>
  </si>
  <si>
    <t>IČ:</t>
  </si>
  <si>
    <t>Střední škola Horažďovice</t>
  </si>
  <si>
    <t>DIČ:</t>
  </si>
  <si>
    <t>Uchazeč:</t>
  </si>
  <si>
    <t>Vyplň údaj</t>
  </si>
  <si>
    <t>Projektant:</t>
  </si>
  <si>
    <t>True</t>
  </si>
  <si>
    <t>ADESTIK s.r.o.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</si>
  <si>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</si>
  <si>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</si>
  <si>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</si>
  <si>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</si>
  <si>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</si>
  <si>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</si>
  <si>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</si>
  <si>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</si>
  <si>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</si>
  <si>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</si>
  <si>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</si>
  <si>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</si>
  <si>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</si>
  <si>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</si>
  <si>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</si>
  <si>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</si>
  <si>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</si>
  <si>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</si>
  <si>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</si>
  <si>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</si>
  <si>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</si>
  <si>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</si>
  <si>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</si>
  <si>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</si>
  <si>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</si>
  <si>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</si>
  <si>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</si>
  <si>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</si>
  <si>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</si>
  <si>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</si>
  <si>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</si>
  <si>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</si>
  <si>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</si>
  <si>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</si>
  <si>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</si>
  <si>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</si>
  <si>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</si>
  <si>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</si>
  <si>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</si>
  <si>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</si>
  <si>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</si>
  <si>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</si>
  <si>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</si>
  <si>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</si>
  <si>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</si>
  <si>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</si>
  <si>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</si>
  <si>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</si>
  <si>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010</t>
  </si>
  <si>
    <t>Rekonstrukce povrchu plochy</t>
  </si>
  <si>
    <t>STA</t>
  </si>
  <si>
    <t>{63f229cd-c2ff-4603-b7c2-77d5d124b379}</t>
  </si>
  <si>
    <t>2</t>
  </si>
  <si>
    <t>020</t>
  </si>
  <si>
    <t>Svařovna</t>
  </si>
  <si>
    <t>{e956e8b0-f076-4aa1-9a79-321cb6c38e62}</t>
  </si>
  <si>
    <t>KRYCÍ LIST SOUPISU PRACÍ</t>
  </si>
  <si>
    <t>Objekt:</t>
  </si>
  <si>
    <t>010 - Rekonstrukce povrchu plochy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</si>
  <si>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</si>
  <si>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</si>
  <si>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</si>
  <si>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</si>
  <si>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</si>
  <si>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</si>
  <si>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</si>
  <si>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</si>
  <si>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</si>
  <si>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</si>
  <si>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</si>
  <si>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</si>
  <si>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</si>
  <si>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</si>
  <si>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</si>
  <si>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</si>
  <si>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</si>
  <si>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</si>
  <si>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</si>
  <si>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</si>
  <si>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</si>
  <si>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</si>
  <si>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</si>
  <si>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</si>
  <si>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</si>
  <si>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</si>
  <si>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</si>
  <si>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</si>
  <si>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</si>
  <si>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</si>
  <si>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</si>
  <si>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</si>
  <si>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</si>
  <si>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</si>
  <si>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</si>
  <si>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</si>
  <si>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113106240</t>
  </si>
  <si>
    <t>Rozebrání vozovek ze silničních dílců se spárami vyplněnými kamenivem strojně pl přes 200 m2</t>
  </si>
  <si>
    <t>m2</t>
  </si>
  <si>
    <t>4</t>
  </si>
  <si>
    <t>-1410783137</t>
  </si>
  <si>
    <t>VV</t>
  </si>
  <si>
    <t>720-72*0,8</t>
  </si>
  <si>
    <t>121151103</t>
  </si>
  <si>
    <t>Sejmutí ornice plochy do 100 m2 tl vrstvy do 200 mm strojně</t>
  </si>
  <si>
    <t>1962852264</t>
  </si>
  <si>
    <t>"Pod panely" 15,5*6,4</t>
  </si>
  <si>
    <t>3</t>
  </si>
  <si>
    <t>122252204</t>
  </si>
  <si>
    <t>Odkopávky a prokopávky nezapažené pro silnice a dálnice v hornině třídy těžitelnosti I objem do 500 m3 strojně</t>
  </si>
  <si>
    <t>m3</t>
  </si>
  <si>
    <t>2084512986</t>
  </si>
  <si>
    <t>"E01" (720-70,65*0,9)*0,45</t>
  </si>
  <si>
    <t>"E02" 15,5*6,4*(0,3+0,6)/2</t>
  </si>
  <si>
    <t>129001101</t>
  </si>
  <si>
    <t>Příplatek za ztížení odkopávky nebo prokopávky v blízkosti inženýrských sítí</t>
  </si>
  <si>
    <t>15938283</t>
  </si>
  <si>
    <t>(340,027+6,912)*0,1</t>
  </si>
  <si>
    <t>5</t>
  </si>
  <si>
    <t>162751117</t>
  </si>
  <si>
    <t>Vodorovné přemístění přes 9 000 do 10000 m výkopku/sypaniny z horniny třídy těžitelnosti I skupiny 1 až 3</t>
  </si>
  <si>
    <t>-817401265</t>
  </si>
  <si>
    <t>"Přebytečná zemina" 340,027-11,16</t>
  </si>
  <si>
    <t>6</t>
  </si>
  <si>
    <t>162751119</t>
  </si>
  <si>
    <t>Příplatek k vodorovnému přemístění výkopku/sypaniny z horniny třídy těžitelnosti I skupiny 1 až 3 ZKD 1000 m přes 10000 m</t>
  </si>
  <si>
    <t>18019794</t>
  </si>
  <si>
    <t>328,867*18</t>
  </si>
  <si>
    <t>7</t>
  </si>
  <si>
    <t>167151111</t>
  </si>
  <si>
    <t>Nakládání výkopku z hornin třídy těžitelnosti I skupiny 1 až 3 přes 100 m3</t>
  </si>
  <si>
    <t>1832153958</t>
  </si>
  <si>
    <t>8</t>
  </si>
  <si>
    <t>171151103</t>
  </si>
  <si>
    <t>Uložení sypaniny z hornin soudržných do násypů zhutněných strojně</t>
  </si>
  <si>
    <t>-1748222579</t>
  </si>
  <si>
    <t>"Okolo panelú" 15,5*6,4*(0,3+0,6)/2*0,25</t>
  </si>
  <si>
    <t>9</t>
  </si>
  <si>
    <t>171201231</t>
  </si>
  <si>
    <t>Poplatek za uložení zeminy a kamení na recyklační skládce (skládkovné) kód odpadu 17 05 04</t>
  </si>
  <si>
    <t>t</t>
  </si>
  <si>
    <t>-1247956424</t>
  </si>
  <si>
    <t>328,867*1,75</t>
  </si>
  <si>
    <t>10</t>
  </si>
  <si>
    <t>171251201</t>
  </si>
  <si>
    <t>Uložení sypaniny na skládky nebo meziskládky</t>
  </si>
  <si>
    <t>461960386</t>
  </si>
  <si>
    <t>11</t>
  </si>
  <si>
    <t>181152302</t>
  </si>
  <si>
    <t>Úprava pláně pro silnice a dálnice v zářezech se zhutněním</t>
  </si>
  <si>
    <t>-1849899774</t>
  </si>
  <si>
    <t>"E01" 720</t>
  </si>
  <si>
    <t>"E02" 15*6</t>
  </si>
  <si>
    <t>181351003</t>
  </si>
  <si>
    <t>Rozprostření ornice tl vrstvy do 200 mm pl do 100 m2 v rovině nebo ve svahu do 1:5 strojně</t>
  </si>
  <si>
    <t>-954643545</t>
  </si>
  <si>
    <t>"Okolo panelú" 15,5*6,4</t>
  </si>
  <si>
    <t>13</t>
  </si>
  <si>
    <t>181411131</t>
  </si>
  <si>
    <t>Založení parkového trávníku výsevem pl do 1000 m2 v rovině a ve svahu do 1:5</t>
  </si>
  <si>
    <t>-775765815</t>
  </si>
  <si>
    <t>14</t>
  </si>
  <si>
    <t>M</t>
  </si>
  <si>
    <t>00572410</t>
  </si>
  <si>
    <t>osivo směs travní parková</t>
  </si>
  <si>
    <t>kg</t>
  </si>
  <si>
    <t>-1125469117</t>
  </si>
  <si>
    <t>99,2</t>
  </si>
  <si>
    <t>99,2*0,02 'Přepočtené koeficientem množství</t>
  </si>
  <si>
    <t>Komunikace pozemní</t>
  </si>
  <si>
    <t>15</t>
  </si>
  <si>
    <t>564861011</t>
  </si>
  <si>
    <t>Podklad ze štěrkodrtě ŠD plochy do 100 m2 tl 200 mm</t>
  </si>
  <si>
    <t>-1323346950</t>
  </si>
  <si>
    <t>"Pod panely" 15*6</t>
  </si>
  <si>
    <t>16</t>
  </si>
  <si>
    <t>564861111</t>
  </si>
  <si>
    <t>Podklad ze štěrkodrtě ŠD plochy přes 100 m2 tl 200 mm</t>
  </si>
  <si>
    <t>1941902215</t>
  </si>
  <si>
    <t>720*2</t>
  </si>
  <si>
    <t>17</t>
  </si>
  <si>
    <t>581131115</t>
  </si>
  <si>
    <t>Kryt cementobetonový vozovek skupiny CB I tl 200 mm ( C30/37)</t>
  </si>
  <si>
    <t>-1421956175</t>
  </si>
  <si>
    <t>"E.01" 720</t>
  </si>
  <si>
    <t>18</t>
  </si>
  <si>
    <t>5819-1-010</t>
  </si>
  <si>
    <t>Povrchová úprava betonu - zahlazení do hrubé struktury</t>
  </si>
  <si>
    <t>-1274096925</t>
  </si>
  <si>
    <t>19</t>
  </si>
  <si>
    <t>584121111</t>
  </si>
  <si>
    <t>Osazení silničních dílců z ŽB do lože z kameniva těženého tl 40 mm plochy do 200 m2</t>
  </si>
  <si>
    <t>-1584922797</t>
  </si>
  <si>
    <t>15*6</t>
  </si>
  <si>
    <t>20</t>
  </si>
  <si>
    <t>599141111.R</t>
  </si>
  <si>
    <t>Vyplnění spár mezi silničními dílci betonem C25/30</t>
  </si>
  <si>
    <t>m</t>
  </si>
  <si>
    <t>2144145300</t>
  </si>
  <si>
    <t>6*4+15*3</t>
  </si>
  <si>
    <t>Úpravy povrchů, podlahy a osazování výplní</t>
  </si>
  <si>
    <t>631311127</t>
  </si>
  <si>
    <t>Mazanina tl přes 80 do 120 mm z betonu prostého bez zvýšených nároků na prostředí tř. C 30/37</t>
  </si>
  <si>
    <t>427661007</t>
  </si>
  <si>
    <t>"Nájezdy" (3,4*5+3,7+5,1)*1,8*0,2/2</t>
  </si>
  <si>
    <t>22</t>
  </si>
  <si>
    <t>631351101</t>
  </si>
  <si>
    <t>Zřízení bednění rýh a hran v podlahách</t>
  </si>
  <si>
    <t>934876426</t>
  </si>
  <si>
    <t>"Nájezdy" 1,8*0,2/2*14</t>
  </si>
  <si>
    <t>23</t>
  </si>
  <si>
    <t>631351102</t>
  </si>
  <si>
    <t>Odstranění bednění rýh a hran v podlahách</t>
  </si>
  <si>
    <t>1539880515</t>
  </si>
  <si>
    <t>Ostatní konstrukce a práce, bourání</t>
  </si>
  <si>
    <t>24</t>
  </si>
  <si>
    <t>919111213</t>
  </si>
  <si>
    <t>Řezání spár pro vytvoření komůrky š 10 mm hl 25 mm pro těsnící zálivku v CB krytu</t>
  </si>
  <si>
    <t>199774600</t>
  </si>
  <si>
    <t>10,6*14+70,7</t>
  </si>
  <si>
    <t>25</t>
  </si>
  <si>
    <t>919121213</t>
  </si>
  <si>
    <t>Těsnění spár zálivkou za studena pro komůrky š 10 mm hl 25 mm bez těsnicího profilu</t>
  </si>
  <si>
    <t>2095340594</t>
  </si>
  <si>
    <t>26</t>
  </si>
  <si>
    <t>919716111</t>
  </si>
  <si>
    <t>Výztuž cementobetonového krytu ze svařovaných sítí hmotnosti do 7,5 kg/m2</t>
  </si>
  <si>
    <t>1549374469</t>
  </si>
  <si>
    <t>"KARI 150/150/8" 720*1,2*5,4/1000</t>
  </si>
  <si>
    <t>27</t>
  </si>
  <si>
    <t>919726123</t>
  </si>
  <si>
    <t>Geotextilie pro ochranu, separaci a filtraci netkaná měrná hm přes 300 do 500 g/m2</t>
  </si>
  <si>
    <t>634224553</t>
  </si>
  <si>
    <t>997</t>
  </si>
  <si>
    <t>Přesun sutě</t>
  </si>
  <si>
    <t>28</t>
  </si>
  <si>
    <t>997221571</t>
  </si>
  <si>
    <t>Vodorovná doprava vybouraných hmot do 1 km se složením</t>
  </si>
  <si>
    <t>-1516910522</t>
  </si>
  <si>
    <t>"Přesun a uložení panelů na meziskládku" 266,619</t>
  </si>
  <si>
    <t>29</t>
  </si>
  <si>
    <t>997221612</t>
  </si>
  <si>
    <t>Nakládání vybouraných hmot na dopravní prostředky pro vodorovnou dopravu</t>
  </si>
  <si>
    <t>555680890</t>
  </si>
  <si>
    <t>"Dovoz panelů ze skládky" 90*0,53</t>
  </si>
  <si>
    <t>998</t>
  </si>
  <si>
    <t>Přesun hmot</t>
  </si>
  <si>
    <t>30</t>
  </si>
  <si>
    <t>998225111</t>
  </si>
  <si>
    <t>Přesun hmot pro pozemní komunikace s krytem z kamene, monolitickým betonovým nebo živičným</t>
  </si>
  <si>
    <t>-760523579</t>
  </si>
  <si>
    <t>31</t>
  </si>
  <si>
    <t>998226011</t>
  </si>
  <si>
    <t>Přesun hmot pro pozemní komunikace a letiště s krytem montovaným z ŽB dílců</t>
  </si>
  <si>
    <t>-429135574</t>
  </si>
  <si>
    <t>PSV</t>
  </si>
  <si>
    <t>Práce a dodávky PSV</t>
  </si>
  <si>
    <t>741</t>
  </si>
  <si>
    <t>Elektroinstalace - silnoproud</t>
  </si>
  <si>
    <t>32</t>
  </si>
  <si>
    <t>741410021</t>
  </si>
  <si>
    <t>Montáž pásku uzemňovacího průřezu do 120 mm2 v městské zástavbě v zemi</t>
  </si>
  <si>
    <t>-1558932093</t>
  </si>
  <si>
    <t>54+3*2</t>
  </si>
  <si>
    <t>33</t>
  </si>
  <si>
    <t>35442064</t>
  </si>
  <si>
    <t>pás zemnící 20x3mm FeZn</t>
  </si>
  <si>
    <t>-902412762</t>
  </si>
  <si>
    <t>60*0,95</t>
  </si>
  <si>
    <t>57*1,05 'Přepočtené koeficientem množství</t>
  </si>
  <si>
    <t>34</t>
  </si>
  <si>
    <t>741410041</t>
  </si>
  <si>
    <t>Montáž drátu nebo lana uzemňovacího průměru do 10 mm v městské zástavbě v zemi</t>
  </si>
  <si>
    <t>18125603</t>
  </si>
  <si>
    <t>3*8</t>
  </si>
  <si>
    <t>35</t>
  </si>
  <si>
    <t>35441073</t>
  </si>
  <si>
    <t>drát D 10mm FeZn</t>
  </si>
  <si>
    <t>50513993</t>
  </si>
  <si>
    <t>24*0,62</t>
  </si>
  <si>
    <t>14,88*1,05 'Přepočtené koeficientem množství</t>
  </si>
  <si>
    <t>36</t>
  </si>
  <si>
    <t>741420001</t>
  </si>
  <si>
    <t>Montáž drát nebo lano hromosvodné svodové D do 10 mm s podpěrou</t>
  </si>
  <si>
    <t>106034536</t>
  </si>
  <si>
    <t>"Stěny" 5*3</t>
  </si>
  <si>
    <t>"Střecha" 6,5*3</t>
  </si>
  <si>
    <t>37</t>
  </si>
  <si>
    <t>35441072</t>
  </si>
  <si>
    <t>drát D 8mm FeZn pro hromosvod</t>
  </si>
  <si>
    <t>-742730197</t>
  </si>
  <si>
    <t>34,5*0,135</t>
  </si>
  <si>
    <t>4,658*1,05 'Přepočtené koeficientem množství</t>
  </si>
  <si>
    <t>38</t>
  </si>
  <si>
    <t>35441415</t>
  </si>
  <si>
    <t>podpěra vedení FeZn do zdiva 150mm</t>
  </si>
  <si>
    <t>kus</t>
  </si>
  <si>
    <t>1922296214</t>
  </si>
  <si>
    <t>39</t>
  </si>
  <si>
    <t>35441560</t>
  </si>
  <si>
    <t>podpěra vedení FeZn na plechovou krytinu 110mm</t>
  </si>
  <si>
    <t>-1251983967</t>
  </si>
  <si>
    <t>6*3</t>
  </si>
  <si>
    <t>40</t>
  </si>
  <si>
    <t>741420021</t>
  </si>
  <si>
    <t>Montáž svorka hromosvodná se 2 šrouby</t>
  </si>
  <si>
    <t>-1089845404</t>
  </si>
  <si>
    <t>41</t>
  </si>
  <si>
    <t>35431014</t>
  </si>
  <si>
    <t>svorka uzemnění AlMgSi zkušební, 81mm</t>
  </si>
  <si>
    <t>-529419943</t>
  </si>
  <si>
    <t>42</t>
  </si>
  <si>
    <t>741420022</t>
  </si>
  <si>
    <t>Montáž svorka hromosvodná se 3 a více šrouby</t>
  </si>
  <si>
    <t>-1991650279</t>
  </si>
  <si>
    <t>43</t>
  </si>
  <si>
    <t>35441986</t>
  </si>
  <si>
    <t>svorka odbočovací a spojovací pro pásek 30x4mm, FeZn</t>
  </si>
  <si>
    <t>-1475497990</t>
  </si>
  <si>
    <t>44</t>
  </si>
  <si>
    <t>35441996</t>
  </si>
  <si>
    <t>svorka odbočovací a spojovací pro spojování kruhových a páskových vodičů, FeZn</t>
  </si>
  <si>
    <t>510787116</t>
  </si>
  <si>
    <t>45</t>
  </si>
  <si>
    <t>35441875</t>
  </si>
  <si>
    <t>svorka křížová pro vodič D 6-10mm</t>
  </si>
  <si>
    <t>-611173064</t>
  </si>
  <si>
    <t>46</t>
  </si>
  <si>
    <t>741420023</t>
  </si>
  <si>
    <t>Montáž svorka hromosvodná na okapové žlaby</t>
  </si>
  <si>
    <t>1000128560</t>
  </si>
  <si>
    <t>47</t>
  </si>
  <si>
    <t>35431038</t>
  </si>
  <si>
    <t>svorka uzemnění FeZn na okapové žlaby, 60mm</t>
  </si>
  <si>
    <t>-1244602605</t>
  </si>
  <si>
    <t>48</t>
  </si>
  <si>
    <t>741420051</t>
  </si>
  <si>
    <t>Montáž vedení hromosvodné-úhelník nebo trubka s držáky do zdiva</t>
  </si>
  <si>
    <t>1418075692</t>
  </si>
  <si>
    <t>49</t>
  </si>
  <si>
    <t>35441830</t>
  </si>
  <si>
    <t>úhelník ochranný na ochranu svodu - 1700mm, FeZn</t>
  </si>
  <si>
    <t>1684389962</t>
  </si>
  <si>
    <t>50</t>
  </si>
  <si>
    <t>35441836</t>
  </si>
  <si>
    <t>držák ochranného úhelníku do zdiva, FeZn</t>
  </si>
  <si>
    <t>-1282884246</t>
  </si>
  <si>
    <t>51</t>
  </si>
  <si>
    <t>741420083</t>
  </si>
  <si>
    <t>Montáž vedení hromosvodné-štítek k označení svodu</t>
  </si>
  <si>
    <t>-717593190</t>
  </si>
  <si>
    <t>52</t>
  </si>
  <si>
    <t>35442110</t>
  </si>
  <si>
    <t>štítek plastový - čísla svodů</t>
  </si>
  <si>
    <t>-1986487727</t>
  </si>
  <si>
    <t>53</t>
  </si>
  <si>
    <t>741440001</t>
  </si>
  <si>
    <t>Montáž deska zemnící 2000x250 mm</t>
  </si>
  <si>
    <t>-2078348555</t>
  </si>
  <si>
    <t>54</t>
  </si>
  <si>
    <t>35442050</t>
  </si>
  <si>
    <t>deska zemnící s přivařeným páskem 2000x250mm</t>
  </si>
  <si>
    <t>-1241859172</t>
  </si>
  <si>
    <t>55</t>
  </si>
  <si>
    <t>741820012</t>
  </si>
  <si>
    <t>Měření zemnící síť dl pásku přes 100 do 200 m</t>
  </si>
  <si>
    <t>1138298547</t>
  </si>
  <si>
    <t>56</t>
  </si>
  <si>
    <t>998741101</t>
  </si>
  <si>
    <t>Přesun hmot tonážní pro silnoproud v objektech v do 6 m</t>
  </si>
  <si>
    <t>-348680321</t>
  </si>
  <si>
    <t>VRN</t>
  </si>
  <si>
    <t>Vedlejší rozpočtové náklady</t>
  </si>
  <si>
    <t>VRN1</t>
  </si>
  <si>
    <t>Průzkumné, geodetické a projektové práce</t>
  </si>
  <si>
    <t>57</t>
  </si>
  <si>
    <t>012103000</t>
  </si>
  <si>
    <t>Geodetické práce před výstavbou - vytyčení stavby</t>
  </si>
  <si>
    <t>Kč</t>
  </si>
  <si>
    <t>1024</t>
  </si>
  <si>
    <t>617259779</t>
  </si>
  <si>
    <t>58</t>
  </si>
  <si>
    <t>012103001</t>
  </si>
  <si>
    <t xml:space="preserve">Vytýčení přívodního kabelu do budovy dílen </t>
  </si>
  <si>
    <t>1821007097</t>
  </si>
  <si>
    <t>59</t>
  </si>
  <si>
    <t>012303000</t>
  </si>
  <si>
    <t>Geodetické práce po výstavbě - zaměření stavby</t>
  </si>
  <si>
    <t>1642526218</t>
  </si>
  <si>
    <t>60</t>
  </si>
  <si>
    <t>013254000</t>
  </si>
  <si>
    <t>Dokumentace skutečného provedení stavby</t>
  </si>
  <si>
    <t>1671962720</t>
  </si>
  <si>
    <t>VRN3</t>
  </si>
  <si>
    <t>Zařízení staveniště</t>
  </si>
  <si>
    <t>61</t>
  </si>
  <si>
    <t>030001000</t>
  </si>
  <si>
    <t>%</t>
  </si>
  <si>
    <t>-2107727789</t>
  </si>
  <si>
    <t>VRN4</t>
  </si>
  <si>
    <t>Inženýrská činnost</t>
  </si>
  <si>
    <t>62</t>
  </si>
  <si>
    <t>043103000</t>
  </si>
  <si>
    <t>Zkoušky bez rozlišení - únosnost podloží</t>
  </si>
  <si>
    <t>-662986312</t>
  </si>
  <si>
    <t>020 - Svařovna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</si>
  <si>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</si>
  <si>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</si>
  <si>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</si>
  <si>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740 - Elektromontáže</t>
  </si>
  <si>
    <t xml:space="preserve">    751 - Vzduchotechnika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</si>
  <si>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</si>
  <si>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</si>
  <si>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</si>
  <si>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</si>
  <si>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131213701</t>
  </si>
  <si>
    <t>Hloubení nezapažených jam v soudržných horninách třídy těžitelnosti I skupiny 3 ručně</t>
  </si>
  <si>
    <t>780238888</t>
  </si>
  <si>
    <t>"Pro základ VZT" 1,4*1,2*0,5</t>
  </si>
  <si>
    <t>162251102</t>
  </si>
  <si>
    <t>Vodorovné přemístění přes 20 do 50 m výkopku/sypaniny z horniny třídy těžitelnosti I skupiny 1 až 3</t>
  </si>
  <si>
    <t>1438812191</t>
  </si>
  <si>
    <t>"Přebytečná zemina" 0,84-0,44</t>
  </si>
  <si>
    <t>-1360490539</t>
  </si>
  <si>
    <t>174111101</t>
  </si>
  <si>
    <t>Zásyp jam, šachet rýh nebo kolem objektů sypaninou se zhutněním ručně</t>
  </si>
  <si>
    <t>-1689046935</t>
  </si>
  <si>
    <t>"Okolo základu VZT" 1,4*1,2*0,5-1*0,8*0,5</t>
  </si>
  <si>
    <t>Zakládání</t>
  </si>
  <si>
    <t>275313711</t>
  </si>
  <si>
    <t>Základové patky z betonu tř. C 20/25</t>
  </si>
  <si>
    <t>1420875206</t>
  </si>
  <si>
    <t>"Pod VZT jednotku" 1*0,8*0,8</t>
  </si>
  <si>
    <t>275351121</t>
  </si>
  <si>
    <t>Zřízení bednění základových patek</t>
  </si>
  <si>
    <t>-1819894042</t>
  </si>
  <si>
    <t>(1+0,8)*2*0,8</t>
  </si>
  <si>
    <t>275351122</t>
  </si>
  <si>
    <t>Odstranění bednění základových patek</t>
  </si>
  <si>
    <t>1928655731</t>
  </si>
  <si>
    <t>Svislé a kompletní konstrukce</t>
  </si>
  <si>
    <t>311272031</t>
  </si>
  <si>
    <t>Zdivo z pórobetonových tvárnic hladkých přes P2 do P4 přes 450 do 600 kg/m3 na tenkovrstvou maltu tl 200 mm</t>
  </si>
  <si>
    <t>1778458970</t>
  </si>
  <si>
    <t>11,4*3,92-1*2,02</t>
  </si>
  <si>
    <t>317141447</t>
  </si>
  <si>
    <t>Překlad plochý z pórobetonu š 150 mm dl přes 2300 do 2500 mm</t>
  </si>
  <si>
    <t>-255903668</t>
  </si>
  <si>
    <t>317143431</t>
  </si>
  <si>
    <t>Překlad nosný z pórobetonu ve zdech tl 200 mm dl do 1300 mm</t>
  </si>
  <si>
    <t>1213864787</t>
  </si>
  <si>
    <t>342272225</t>
  </si>
  <si>
    <t>Příčka z pórobetonových hladkých tvárnic na tenkovrstvou maltu tl 100 mm</t>
  </si>
  <si>
    <t>2139526717</t>
  </si>
  <si>
    <t>1,2*2,25+0,4*1,5*3</t>
  </si>
  <si>
    <t>342272245</t>
  </si>
  <si>
    <t>Příčka z pórobetonových hladkých tvárnic na tenkovrstvou maltu tl 150 mm</t>
  </si>
  <si>
    <t>799454858</t>
  </si>
  <si>
    <t>(2*2+2,8)*2,5-0,9*2,02-0,5*1,2-1,8*1,2</t>
  </si>
  <si>
    <t>342291112</t>
  </si>
  <si>
    <t>Ukotvení příček montážní polyuretanovou pěnou tl příčky přes 100 mm</t>
  </si>
  <si>
    <t>2077111870</t>
  </si>
  <si>
    <t>"Ke stropu" 11,4</t>
  </si>
  <si>
    <t>342291121</t>
  </si>
  <si>
    <t>Ukotvení příček k cihelným konstrukcím plochými kotvami</t>
  </si>
  <si>
    <t>1973610076</t>
  </si>
  <si>
    <t>3,8*2+2,5*2+2,25+1,5*3</t>
  </si>
  <si>
    <t>Vodorovné konstrukce</t>
  </si>
  <si>
    <t>411121243</t>
  </si>
  <si>
    <t>Montáž prefabrikovaných ŽB stropů ze stropních desek dl přes 1800 do 2700 mm</t>
  </si>
  <si>
    <t>737775342</t>
  </si>
  <si>
    <t>59341124</t>
  </si>
  <si>
    <t>deska stropní plná PZD 2690x290x100mm</t>
  </si>
  <si>
    <t>117541924</t>
  </si>
  <si>
    <t>611323111</t>
  </si>
  <si>
    <t>Vápenocementová omítka hladkých vnitřních stropů rovných tloušťky do 5 mm nanášená ručně</t>
  </si>
  <si>
    <t>-420913751</t>
  </si>
  <si>
    <t>2,5*2</t>
  </si>
  <si>
    <t>611325223</t>
  </si>
  <si>
    <t>Vápenocementová štuková omítka malých ploch přes 0,25 do 1 m2 na stropech</t>
  </si>
  <si>
    <t>-1123731989</t>
  </si>
  <si>
    <t>"Prostupy VZT" 1</t>
  </si>
  <si>
    <t>612323111</t>
  </si>
  <si>
    <t>Vápenocementová omítka hladkých vnitřních stěn tloušťky do 5 mm nanášená ručně</t>
  </si>
  <si>
    <t>269569016</t>
  </si>
  <si>
    <t>(11,4*3,8-1*2,02)*2</t>
  </si>
  <si>
    <t>(2*2+2,5)*2,5+(2,15*2+2,8)*2,66-(0,9*2,02-0,5*1,2-1,8*1,2)*2+0,1*(0,5+1,8+1,2*4)</t>
  </si>
  <si>
    <t>(1,2*2,25+0,4*1,5*3)*2+(1,2+0,4*3)*0,1</t>
  </si>
  <si>
    <t>619991001</t>
  </si>
  <si>
    <t>Zakrytí podlahy fólií</t>
  </si>
  <si>
    <t>-790237666</t>
  </si>
  <si>
    <t>11,4*2*1,5+6*3,5</t>
  </si>
  <si>
    <t>619991011</t>
  </si>
  <si>
    <t>Obalení samostatných konstrukcí a prvků fólií</t>
  </si>
  <si>
    <t>-412674776</t>
  </si>
  <si>
    <t>"Okna" (0,5*1,2+1,8*1,2)*2</t>
  </si>
  <si>
    <t>631311114</t>
  </si>
  <si>
    <t>Mazanina tl přes 50 do 80 mm z betonu prostého bez zvýšených nároků na prostředí tř. C 16/20</t>
  </si>
  <si>
    <t>-10796262</t>
  </si>
  <si>
    <t>"Na stropě" 2,15*2,8*0,06+(2,8*0,05+2,1*2*0,05)*0,1</t>
  </si>
  <si>
    <t>631311125</t>
  </si>
  <si>
    <t>Mazanina tl přes 80 do 120 mm z betonu prostého bez zvýšených nároků na prostředí tř. C 20/25</t>
  </si>
  <si>
    <t>1275512424</t>
  </si>
  <si>
    <t>(5+59,63+66,41)*0,12</t>
  </si>
  <si>
    <t>631319011</t>
  </si>
  <si>
    <t>Příplatek k mazanině tl přes 50 do 80 mm za přehlazení povrchu</t>
  </si>
  <si>
    <t>856746190</t>
  </si>
  <si>
    <t>631319012</t>
  </si>
  <si>
    <t>Příplatek k mazanině tl přes 80 do 120 mm za přehlazení povrchu</t>
  </si>
  <si>
    <t>2110511953</t>
  </si>
  <si>
    <t>631319204</t>
  </si>
  <si>
    <t>Příplatek k mazaninám za přidání ocelových vláken (drátkobeton) pro objemové vyztužení 30 kg/m3</t>
  </si>
  <si>
    <t>-1622267289</t>
  </si>
  <si>
    <t>441196379</t>
  </si>
  <si>
    <t>(2,15*2+2,8)*0,16</t>
  </si>
  <si>
    <t>1252158002</t>
  </si>
  <si>
    <t>632451494</t>
  </si>
  <si>
    <t>Příplatek k cenám potěru za strojní přehlazení povrchu</t>
  </si>
  <si>
    <t>447383565</t>
  </si>
  <si>
    <t>5+59,63+66,41</t>
  </si>
  <si>
    <t>633121111</t>
  </si>
  <si>
    <t>Povrchová úprava průmyslových podlah pro střední provoz vsypovou směsí s příměsí korundu tl 2 mm</t>
  </si>
  <si>
    <t>-485280494</t>
  </si>
  <si>
    <t>642942111</t>
  </si>
  <si>
    <t>Osazování zárubní nebo rámů dveřních kovových do 2,5 m2 na MC</t>
  </si>
  <si>
    <t>2099364393</t>
  </si>
  <si>
    <t>55331487</t>
  </si>
  <si>
    <t>zárubeň jednokřídlá ocelová pro zdění tl stěny 110-150mm rozměru 800/1970, 2100mm</t>
  </si>
  <si>
    <t>1905144286</t>
  </si>
  <si>
    <t>55331493</t>
  </si>
  <si>
    <t>zárubeň jednokřídlá ocelová pro zdění tl stěny 160-200mm rozměru 900/1970, 2100mm</t>
  </si>
  <si>
    <t>1897356809</t>
  </si>
  <si>
    <t>949101111</t>
  </si>
  <si>
    <t>Lešení pomocné pro objekty pozemních staveb s lešeňovou podlahou v do 1,9 m zatížení do 150 kg/m2</t>
  </si>
  <si>
    <t>-732396204</t>
  </si>
  <si>
    <t>11,4*2*1,2+2*2,5+(2,35*2+3,2+1,2*2)*2</t>
  </si>
  <si>
    <t>952901221</t>
  </si>
  <si>
    <t>Vyčištění budov průmyslových objektů při jakékoliv výšce podlaží</t>
  </si>
  <si>
    <t>-192160712</t>
  </si>
  <si>
    <t>953943211</t>
  </si>
  <si>
    <t>Osazování hasicího přístroje</t>
  </si>
  <si>
    <t>-1545144449</t>
  </si>
  <si>
    <t>44932114</t>
  </si>
  <si>
    <t>přístroj hasicí ruční práškový s hasící schopností 34A</t>
  </si>
  <si>
    <t>-772368336</t>
  </si>
  <si>
    <t>953993311</t>
  </si>
  <si>
    <t>Osazení bezpečnostní, orientační nebo informační tabulky samolepicí</t>
  </si>
  <si>
    <t>-86599934</t>
  </si>
  <si>
    <t>73534561</t>
  </si>
  <si>
    <t>tabulka bezpečnostní fotoluminiscenční samolepící</t>
  </si>
  <si>
    <t>-677066928</t>
  </si>
  <si>
    <t>965042241</t>
  </si>
  <si>
    <t>Bourání podkladů pod dlažby nebo mazanin betonových nebo z litého asfaltu tl přes 100 mm pl přes 4 m2</t>
  </si>
  <si>
    <t>-851865719</t>
  </si>
  <si>
    <t>((3,55*2+0,2)*11,4+0,8*0,15*4)*0,12</t>
  </si>
  <si>
    <t>965049112</t>
  </si>
  <si>
    <t>Příplatek k bourání betonových mazanin za bourání mazanin se svařovanou sítí tl přes 100 mm</t>
  </si>
  <si>
    <t>1542572521</t>
  </si>
  <si>
    <t>971033341</t>
  </si>
  <si>
    <t>Vybourání otvorů ve zdivu cihelném pl do 0,09 m2 na MVC nebo MV tl do 300 mm</t>
  </si>
  <si>
    <t>1002259663</t>
  </si>
  <si>
    <t>"Pro VZT" 2</t>
  </si>
  <si>
    <t>997013152</t>
  </si>
  <si>
    <t>Vnitrostaveništní doprava suti a vybouraných hmot pro budovy v přes 6 do 9 m s omezením mechanizace</t>
  </si>
  <si>
    <t>166094511</t>
  </si>
  <si>
    <t>998011002</t>
  </si>
  <si>
    <t>Přesun hmot pro budovy zděné v přes 6 do 12 m</t>
  </si>
  <si>
    <t>-584298701</t>
  </si>
  <si>
    <t>740</t>
  </si>
  <si>
    <t>Elektromontáže</t>
  </si>
  <si>
    <t>7409-2-010</t>
  </si>
  <si>
    <t>Elektromontáže - viz. samostatný rozpočet</t>
  </si>
  <si>
    <t>kpl</t>
  </si>
  <si>
    <t>-451747570</t>
  </si>
  <si>
    <t>751</t>
  </si>
  <si>
    <t>Vzduchotechnika</t>
  </si>
  <si>
    <t>7509-2-010</t>
  </si>
  <si>
    <t>Vzduchotechnika - viz. samostatný rozpočet</t>
  </si>
  <si>
    <t>1646688182</t>
  </si>
  <si>
    <t>7509-2-020</t>
  </si>
  <si>
    <t>Vzduchotechnika - stavební výpomoci (těsnění prostupů, napojení tlakového vzduchu . . . )</t>
  </si>
  <si>
    <t>-816594617</t>
  </si>
  <si>
    <t>766</t>
  </si>
  <si>
    <t>Konstrukce truhlářské</t>
  </si>
  <si>
    <t>766660001</t>
  </si>
  <si>
    <t>Montáž dveřních křídel otvíravých jednokřídlových š do 0,8 m do ocelové zárubně</t>
  </si>
  <si>
    <t>-272246784</t>
  </si>
  <si>
    <t>766660002</t>
  </si>
  <si>
    <t>Montáž dveřních křídel otvíravých jednokřídlových š přes 0,8 m do ocelové zárubně</t>
  </si>
  <si>
    <t>1647268980</t>
  </si>
  <si>
    <t>61162086</t>
  </si>
  <si>
    <t>dveře jednokřídlé dřevotřískové povrch laminátový plné 800x1970-2100mm</t>
  </si>
  <si>
    <t>-298656110</t>
  </si>
  <si>
    <t>61162087</t>
  </si>
  <si>
    <t>dveře jednokřídlé dřevotřískové povrch laminátový plné 900x1970-2100mm</t>
  </si>
  <si>
    <t>1246545796</t>
  </si>
  <si>
    <t>766660728</t>
  </si>
  <si>
    <t>Montáž dveřního interiérového kování - zámku</t>
  </si>
  <si>
    <t>1954996864</t>
  </si>
  <si>
    <t>54964100</t>
  </si>
  <si>
    <t>vložka cylindrická 29+29</t>
  </si>
  <si>
    <t>-1548324829</t>
  </si>
  <si>
    <t>766660729</t>
  </si>
  <si>
    <t>Montáž dveřního interiérového kování - štítku s klikou</t>
  </si>
  <si>
    <t>542962198</t>
  </si>
  <si>
    <t>54914123</t>
  </si>
  <si>
    <t>kování rozetové klika/klika</t>
  </si>
  <si>
    <t>803398613</t>
  </si>
  <si>
    <t>766694116</t>
  </si>
  <si>
    <t>Montáž parapetních desek dřevěných nebo plastových š do 30 cm</t>
  </si>
  <si>
    <t>-1090158138</t>
  </si>
  <si>
    <t>0,5+1,8</t>
  </si>
  <si>
    <t>60794101</t>
  </si>
  <si>
    <t>parapet dřevotřískový vnitřní povrch laminátový š 200mm</t>
  </si>
  <si>
    <t>-675841452</t>
  </si>
  <si>
    <t>2,3</t>
  </si>
  <si>
    <t>60794121</t>
  </si>
  <si>
    <t>koncovka PVC k parapetním dřevotřískovým deskám 600mm</t>
  </si>
  <si>
    <t>-1689744491</t>
  </si>
  <si>
    <t>7669-2-010</t>
  </si>
  <si>
    <t>Dodávka a montáž vnitřního plastového okna 500/1200 mm</t>
  </si>
  <si>
    <t>ks</t>
  </si>
  <si>
    <t>864522670</t>
  </si>
  <si>
    <t>7669-2-020</t>
  </si>
  <si>
    <t>Dodávka a montáž vnitřního plastového okna 1800/1200 mm</t>
  </si>
  <si>
    <t>-1950417486</t>
  </si>
  <si>
    <t>998766102</t>
  </si>
  <si>
    <t>Přesun hmot tonážní pro kce truhlářské v objektech v přes 6 do 12 m</t>
  </si>
  <si>
    <t>571777070</t>
  </si>
  <si>
    <t>767</t>
  </si>
  <si>
    <t>Konstrukce zámečnické</t>
  </si>
  <si>
    <t>767122812</t>
  </si>
  <si>
    <t>Demontáž stěn s výplní z drátěné sítě, svařovaných</t>
  </si>
  <si>
    <t>200526584</t>
  </si>
  <si>
    <t>11,4*3</t>
  </si>
  <si>
    <t>63</t>
  </si>
  <si>
    <t>7679-2-010</t>
  </si>
  <si>
    <t>Dodávka a montáž odsávací digestoře 1200/1200 mm včetně hrdla DN 200 a povrchové úpravy</t>
  </si>
  <si>
    <t>-1532911837</t>
  </si>
  <si>
    <t>783</t>
  </si>
  <si>
    <t>Dokončovací práce - nátěry</t>
  </si>
  <si>
    <t>64</t>
  </si>
  <si>
    <t>783317101</t>
  </si>
  <si>
    <t>Krycí jednonásobný syntetický standardní nátěr zámečnických konstrukcí</t>
  </si>
  <si>
    <t>-843418281</t>
  </si>
  <si>
    <t>"Zárubně - dvojnásobně" (0,8+2,02*2)*0,25*2+(0,9+2,02*2)*0,3</t>
  </si>
  <si>
    <t>784</t>
  </si>
  <si>
    <t>Dokončovací práce - malby a tapety</t>
  </si>
  <si>
    <t>65</t>
  </si>
  <si>
    <t>784181101</t>
  </si>
  <si>
    <t>Základní akrylátová jednonásobná bezbarvá penetrace podkladu v místnostech v do 3,80 m</t>
  </si>
  <si>
    <t>1299620379</t>
  </si>
  <si>
    <t>"Stropy" 5+11,4*5,7*2</t>
  </si>
  <si>
    <t>"Stěny" (11,4+5,7)*2*2*3,8+(2+2,5)*2*2,5-3,6*3,6-3,3*3,6+4*2</t>
  </si>
  <si>
    <t>66</t>
  </si>
  <si>
    <t>784221101</t>
  </si>
  <si>
    <t>Dvojnásobné bílé malby ze směsí za sucha dobře otěruvzdorných v místnostech do 3,80 m</t>
  </si>
  <si>
    <t>-1822792482</t>
  </si>
  <si>
    <t>67</t>
  </si>
  <si>
    <t>-1632486098</t>
  </si>
  <si>
    <t>68</t>
  </si>
  <si>
    <t>-1232231315</t>
  </si>
  <si>
    <t xml:space="preserve">Položkový rozpočet </t>
  </si>
  <si>
    <t>Stavba :</t>
  </si>
  <si>
    <t>Rozpočet:</t>
  </si>
  <si>
    <t>04/2024</t>
  </si>
  <si>
    <t>Objekt :</t>
  </si>
  <si>
    <t>P.č.</t>
  </si>
  <si>
    <t>Číslo položky</t>
  </si>
  <si>
    <t>Název položky</t>
  </si>
  <si>
    <t>množství</t>
  </si>
  <si>
    <t>cena / MJ</t>
  </si>
  <si>
    <t>celkem (Kč)</t>
  </si>
  <si>
    <t>Díl:</t>
  </si>
  <si>
    <t>Rozvaděče D+M</t>
  </si>
  <si>
    <t>Podružný rozvaděč RP 2 - IP 44/20; oceloplech. rozvodnice zapuštěnná; jistič 3fx 40,0 A; nulový můstek PEN; popisky</t>
  </si>
  <si>
    <t>Podružný rozvaděč RP-SV - oceloplechový; nástěnný; IP 54/20; 96 modulů; hlavní vypínač 3fx 63,0 A; vyp instalace 3fx 63,0 A+vyp. cívka 230V/50 Hz; jistič 3x 1fx6,0 A; jistič 2x 1fx16,0 A; jistič 6x 3fx16,0 A; jistič 3fx32,0 A; proudový chránič s jističem 3x 1fx10,0 A/30mA; proud chránič s jističem 3x 1fx16,0 A/30mA; proudový chránič s jističem 8x 3fx16,0 A/30mA; proudový chránič s jističem 3fx32,0 A/30mA; 5x svorkovnice 2,5 mm2; nulový můstek PE+N, popisky; 30x vývodky P</t>
  </si>
  <si>
    <t>Celkem za</t>
  </si>
  <si>
    <t>Rozvaděče D</t>
  </si>
  <si>
    <t xml:space="preserve">                     M</t>
  </si>
  <si>
    <t>Svítidla D+M</t>
  </si>
  <si>
    <t>Svít. LED; stropní; přisazené; IP 65; 28W; 5000lm, průběžná montáž; včetně krytu</t>
  </si>
  <si>
    <t>Svít. LED; stropní; přisazené; IP 65; 35W; 6000lm, průběžná montáž; včetně krytu</t>
  </si>
  <si>
    <t>Svít. LED; interiérové; stropní; přisazené; IP 20; 44W; 7500lm; průběžná montáž; včetně krytu</t>
  </si>
  <si>
    <t>Svítidla D</t>
  </si>
  <si>
    <t xml:space="preserve">               M</t>
  </si>
  <si>
    <t>El.instalační prvky D+M</t>
  </si>
  <si>
    <t>Vypínač jednopolový; nástěnný; IP 44; 230V/10A</t>
  </si>
  <si>
    <t>Vypínač dvojitý; interiérový; IP 20; 230V/10A.</t>
  </si>
  <si>
    <t>Vypínač křížový; nástěnný; IP 44; 230V/10A.</t>
  </si>
  <si>
    <t>Vypínač schodišťový; nástěnný IP 44; 230V/10A.</t>
  </si>
  <si>
    <t>Vypínač dvojitý; nástěnný; IP 44; 230V/10A</t>
  </si>
  <si>
    <t>Havarijní tlačítko s aretací v krabici IP44 + rozbitné sklo; nástěnné; přepínací kontakt 230V/10A</t>
  </si>
  <si>
    <t>Trojpólový vypínač, průmyslový; IP 44; 400V/16A</t>
  </si>
  <si>
    <t xml:space="preserve">Zásuvka jednoduchá, IP 44; 230V/16A; </t>
  </si>
  <si>
    <t>Zásuvka dvojitá, interiérová; IP 20; 230V/16A</t>
  </si>
  <si>
    <t>Zásuvka motorová; IP 54; 400V/16A; nástěnná</t>
  </si>
  <si>
    <t>Ekvipotencionální přípojnice v krabici;</t>
  </si>
  <si>
    <t>El.instalační krabice; přístrojová; IP 20</t>
  </si>
  <si>
    <t>El. instal krabice; svorkovnice 4mm2; IP 44</t>
  </si>
  <si>
    <t xml:space="preserve">El.instalační krabice s víčkem; svorkovnicí 4 mm2; IP 20; </t>
  </si>
  <si>
    <t xml:space="preserve">ks </t>
  </si>
  <si>
    <t>Zásuvka motorová; IP 54; 400V/16A; nástěnná, s vypínačem a zámkem</t>
  </si>
  <si>
    <t>PVC trubka 16; protahovací drát</t>
  </si>
  <si>
    <t>Zásuvková skříň, IP54/20; 1x 400V/16A; 1x 400V/32A; 2x 230V/16A</t>
  </si>
  <si>
    <t>Svorky Pospojení 16 mm2</t>
  </si>
  <si>
    <t>Svorky Pospojení + Cu pásek</t>
  </si>
  <si>
    <t xml:space="preserve">Lišta PVC elinstalační vkládací 40/40; </t>
  </si>
  <si>
    <t>Lišta PVC elinstalační vkládací 20/40</t>
  </si>
  <si>
    <t>Lišta PVC elinstalační vkládací 20/20</t>
  </si>
  <si>
    <t>El.instalační ocel rošt/lišta, včetně příchytek</t>
  </si>
  <si>
    <t>Zásuvka motorová; IP 54; 400V/32A; nástěnná, s vypínačem a zámkem</t>
  </si>
  <si>
    <t>Datová douzásuvka s moduly 2x UTP CAT 6e</t>
  </si>
  <si>
    <t>Spojovací/odbočná svorka FeZn</t>
  </si>
  <si>
    <t>El.instalační prvky D</t>
  </si>
  <si>
    <t xml:space="preserve">                                   M</t>
  </si>
  <si>
    <t>El.instalační kabely D+M</t>
  </si>
  <si>
    <t xml:space="preserve">Kabel Cu silový; PVC; 750V; 3x1,5 mm2; </t>
  </si>
  <si>
    <t xml:space="preserve">Kabel Cu silový; PVC; 750V; 3x2,5 mm2; </t>
  </si>
  <si>
    <t>Kabel Cu silový PVC; 750V; 5x1,5 mm2</t>
  </si>
  <si>
    <t xml:space="preserve">Kabel Cu silový PVC; 750V; 5x2,5 mm2; </t>
  </si>
  <si>
    <t xml:space="preserve">Kabel Cu silový; PVC; 750V; 5x6 mm2; </t>
  </si>
  <si>
    <t xml:space="preserve">Kabel Cu silový-lanko střední 3x1,5 mm2; </t>
  </si>
  <si>
    <t xml:space="preserve">Kabel Cu silový-lanko střední 5x2,5 mm2; </t>
  </si>
  <si>
    <t>Vodič Pospojení Cu 6 mm2; z/ž</t>
  </si>
  <si>
    <t>Vodič Pospojení Cu 16 mm2; z/ž</t>
  </si>
  <si>
    <t>Kabel Cu silový PVC; 750 V; 4x10 mm2</t>
  </si>
  <si>
    <t>Drát FeZn prům. 10 mm</t>
  </si>
  <si>
    <t>El.instalační kabely D</t>
  </si>
  <si>
    <t xml:space="preserve">                                      M</t>
  </si>
  <si>
    <t>Ostatní</t>
  </si>
  <si>
    <t>Prostupy a utěsnění ve stavebních konstrukcích</t>
  </si>
  <si>
    <t>Drobný elektroinstalační a montážní materiál</t>
  </si>
  <si>
    <t>Demontáž</t>
  </si>
  <si>
    <t>hod</t>
  </si>
  <si>
    <t>Skládkovné</t>
  </si>
  <si>
    <t>Doprava</t>
  </si>
  <si>
    <t>km</t>
  </si>
  <si>
    <t>Revize elektro</t>
  </si>
  <si>
    <t>Projektová dokumentace prováděcí</t>
  </si>
  <si>
    <t>Pomocné stavební práce</t>
  </si>
  <si>
    <t>Likvidace odpadu</t>
  </si>
  <si>
    <t>Bezpečnostní tabulka PVC</t>
  </si>
  <si>
    <t>Práce pomocné</t>
  </si>
  <si>
    <t>Projektová dokumentace skutečného stavu</t>
  </si>
  <si>
    <t xml:space="preserve">Průraz beton/cihla tl=0,7m/prům=0,1m </t>
  </si>
  <si>
    <t>Vyhledání a trasování rozvodů elektro NN</t>
  </si>
  <si>
    <t>Vyhledání a trasování rozvodů elektro MN</t>
  </si>
  <si>
    <t>Demontáž/Montáž vedení elektro slaboproud</t>
  </si>
  <si>
    <t>Cena celkem (bez DPH)</t>
  </si>
  <si>
    <t>Zař./Poz.</t>
  </si>
  <si>
    <t>Položka</t>
  </si>
  <si>
    <t>Ks</t>
  </si>
  <si>
    <t>Mat. 1 ks</t>
  </si>
  <si>
    <r>
      <t xml:space="preserve"> </t>
    </r>
    <r>
      <rPr>
        <b/>
        <sz val="12"/>
        <rFont val="Calibri"/>
        <family val="2"/>
        <charset val="238"/>
      </rPr>
      <t>Σ mat.</t>
    </r>
  </si>
  <si>
    <t>Mtž. 1 ks.</t>
  </si>
  <si>
    <t>Σ mont.</t>
  </si>
  <si>
    <t>Σ 1 ks</t>
  </si>
  <si>
    <t>Σ celkem</t>
  </si>
  <si>
    <t>ZAŘÍZENÍ Č.1</t>
  </si>
  <si>
    <t>101</t>
  </si>
  <si>
    <t>Filtrační jednotka pro svařovací dýmy, integrovaný ventilátor 3kW (2400m3/h, 2,2kPa, zatlumený kryt ventilátoru,
filtrační teflonová membrána, odpadní nádoba 75l
(3x400V, 50Hz, 3000W) připojení na tlakový vzduch 
(čistý tlakový vzduch 5bar, 250l/min)</t>
  </si>
  <si>
    <t>102</t>
  </si>
  <si>
    <t>odsávací rameno délky 3m, hrdlo d160mm, uzavírací klapka</t>
  </si>
  <si>
    <t>konzole pro odsávací rameno</t>
  </si>
  <si>
    <t>regulátor filtru, stlačeného vzduchu</t>
  </si>
  <si>
    <t>startér 3kW</t>
  </si>
  <si>
    <t>pružná manžeta d250mm</t>
  </si>
  <si>
    <t>pružná manžeta 200x400mm</t>
  </si>
  <si>
    <t>103</t>
  </si>
  <si>
    <t>textilní vyústka d400mm, l=6000mm, mikroperforace, zavěšení na lišty</t>
  </si>
  <si>
    <t>104</t>
  </si>
  <si>
    <t>uzavírací  klapka 200x400mm, příprava pro servopohon (servo dodávka PD Elektro)</t>
  </si>
  <si>
    <t>105</t>
  </si>
  <si>
    <t>uzavírací  klapka d200mm, příprava pro servopohon (servo dodávka PD Elektro)</t>
  </si>
  <si>
    <t>106</t>
  </si>
  <si>
    <t>šikmý výfukový kus 200x400mm; síto z tahokovu</t>
  </si>
  <si>
    <t>107</t>
  </si>
  <si>
    <t>ruční regulační klapka d200mm</t>
  </si>
  <si>
    <t>kruhové těsné potrubí do d200mm; 30% tvarovek</t>
  </si>
  <si>
    <t>kruhové těsné potrubí do d250mm; 40% tvarovek</t>
  </si>
  <si>
    <t>hranaté potrubí do obvodu 1500mm; 30% tvarovek</t>
  </si>
  <si>
    <t>minerální vata tl.50mm, Al plech</t>
  </si>
  <si>
    <t>jeřáb</t>
  </si>
  <si>
    <t>spojovací a závěsný materiál (spojky vnější/vnitřní, objímky s gumou, kombišrouby, hmoždinky...)</t>
  </si>
  <si>
    <t>zaregulování systému, uvedení do provozu, zaškolení obsluhy</t>
  </si>
  <si>
    <t>doprava a přesun hmot</t>
  </si>
  <si>
    <t>pomocné ocel.kce (závěsné lišty, pomocní lišty atd.)</t>
  </si>
  <si>
    <t>ZAŘÍZENÍ Č.2</t>
  </si>
  <si>
    <t>decentrální rekuperační jednotka
Qo=Qp=min.70m3/h
(maximální délka prodloužení jednotky 5m)
230V, 50Hz, 56W, ovladač</t>
  </si>
  <si>
    <t>požadavek na stavbu:</t>
  </si>
  <si>
    <t>otvory vč.zatěsnění a začištění (požární nepožární)</t>
  </si>
  <si>
    <t>zajistit betnový základ pod VZT jednotku v exteriéru (min.300mm nad terén</t>
  </si>
  <si>
    <t>koordinace prací na stavbě</t>
  </si>
  <si>
    <t>2x digestoř 1200x1200mm, hrdlo d200mm, vč. zavěšení (výška zavěšení dle investora)</t>
  </si>
  <si>
    <t>napojení venkovní VZT jednotky na tlakový vzduch</t>
  </si>
  <si>
    <t>požadavek na elektro:</t>
  </si>
  <si>
    <t>napájení VZT jednotek vč.připojení ovladačů</t>
  </si>
  <si>
    <t>servopohony na uzavírací klapky, vč. připojení a ovládání</t>
  </si>
  <si>
    <t>koordinační činnost</t>
  </si>
  <si>
    <t>dodavatelská dokumentace</t>
  </si>
  <si>
    <t>projekt skutečného provedení</t>
  </si>
  <si>
    <t>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</si>
</sst>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0%"/>
    <numFmt numFmtId="165" formatCode="dd\.mm\.yyyy"/>
    <numFmt numFmtId="166" formatCode="#,##0.00000"/>
    <numFmt numFmtId="167" formatCode="#,##0.000"/>
    <numFmt numFmtId="169" formatCode="#,##0\ &quot;Kč&quot;"/>
  </numFmts>
  <fonts count="5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8"/>
      <name val="Arial CE"/>
      <family val="2"/>
    </font>
    <font>
      <sz val="10"/>
      <name val="Arial CE"/>
      <family val="2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Calibri"/>
      <family val="2"/>
      <charset val="238"/>
    </font>
    <font>
      <sz val="10"/>
      <color indexed="8"/>
      <name val="Arial CE"/>
      <family val="2"/>
      <charset val="238"/>
    </font>
    <font>
      <b/>
      <u/>
      <sz val="10"/>
      <color indexed="8"/>
      <name val="Arial CE"/>
      <family val="2"/>
      <charset val="238"/>
    </font>
    <font>
      <sz val="10"/>
      <color indexed="8"/>
      <name val="Arial CE"/>
      <charset val="238"/>
    </font>
    <font>
      <i/>
      <u/>
      <sz val="10"/>
      <color indexed="8"/>
      <name val="Arial CE"/>
      <charset val="238"/>
    </font>
    <font>
      <i/>
      <sz val="10"/>
      <color indexed="8"/>
      <name val="Arial CE"/>
      <charset val="238"/>
    </font>
    <font>
      <b/>
      <sz val="12"/>
      <color indexed="10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31"/>
      </patternFill>
    </fill>
    <fill>
      <patternFill patternType="solid">
        <fgColor theme="0" tint="-0.249977111117893"/>
        <bgColor indexed="64"/>
      </patternFill>
    </fill>
  </fills>
  <borders count="8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35" fillId="0" borderId="0" applyNumberFormat="0" applyFill="0" applyBorder="0" applyAlignment="0" applyProtection="0"/>
    <xf numFmtId="43" fontId="36" fillId="0" borderId="0" applyFont="0" applyFill="0" applyBorder="0" applyAlignment="0" applyProtection="0"/>
    <xf numFmtId="0" fontId="37" fillId="0" borderId="0"/>
  </cellStyleXfs>
  <cellXfs count="41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0" borderId="22" xfId="0" applyFont="1" applyBorder="1" applyAlignment="1">
      <alignment horizontal="center" vertical="center"/>
    </xf>
    <xf numFmtId="49" fontId="20" fillId="0" borderId="22" xfId="0" applyNumberFormat="1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center" vertical="center" wrapText="1"/>
    </xf>
    <xf numFmtId="167" fontId="20" fillId="0" borderId="22" xfId="0" applyNumberFormat="1" applyFont="1" applyBorder="1" applyAlignment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22" xfId="0" applyFont="1" applyBorder="1" applyAlignment="1">
      <alignment horizontal="center" vertical="center"/>
    </xf>
    <xf numFmtId="49" fontId="33" fillId="0" borderId="22" xfId="0" applyNumberFormat="1" applyFont="1" applyBorder="1" applyAlignment="1">
      <alignment horizontal="left" vertical="center" wrapText="1"/>
    </xf>
    <xf numFmtId="0" fontId="33" fillId="0" borderId="22" xfId="0" applyFont="1" applyBorder="1" applyAlignment="1">
      <alignment horizontal="left" vertical="center" wrapText="1"/>
    </xf>
    <xf numFmtId="0" fontId="33" fillId="0" borderId="22" xfId="0" applyFont="1" applyBorder="1" applyAlignment="1">
      <alignment horizontal="center" vertical="center" wrapText="1"/>
    </xf>
    <xf numFmtId="167" fontId="33" fillId="0" borderId="22" xfId="0" applyNumberFormat="1" applyFont="1" applyBorder="1" applyAlignment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>
      <alignment vertical="center"/>
    </xf>
    <xf numFmtId="0" fontId="34" fillId="0" borderId="22" xfId="0" applyFont="1" applyBorder="1" applyAlignment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38" fillId="0" borderId="0" xfId="3" applyFont="1" applyAlignment="1">
      <alignment horizontal="center"/>
    </xf>
    <xf numFmtId="0" fontId="0" fillId="0" borderId="0" xfId="3" applyFont="1"/>
    <xf numFmtId="0" fontId="39" fillId="0" borderId="0" xfId="3" applyFont="1" applyAlignment="1">
      <alignment horizontal="center"/>
    </xf>
    <xf numFmtId="0" fontId="40" fillId="0" borderId="0" xfId="3" applyFont="1" applyAlignment="1">
      <alignment horizontal="center"/>
    </xf>
    <xf numFmtId="0" fontId="40" fillId="0" borderId="0" xfId="3" applyFont="1" applyAlignment="1">
      <alignment horizontal="right"/>
    </xf>
    <xf numFmtId="0" fontId="0" fillId="0" borderId="23" xfId="3" applyFont="1" applyBorder="1" applyAlignment="1">
      <alignment horizontal="center"/>
    </xf>
    <xf numFmtId="0" fontId="41" fillId="0" borderId="24" xfId="3" applyFont="1" applyBorder="1"/>
    <xf numFmtId="0" fontId="0" fillId="0" borderId="24" xfId="3" applyFont="1" applyBorder="1"/>
    <xf numFmtId="0" fontId="42" fillId="0" borderId="25" xfId="3" applyFont="1" applyBorder="1" applyAlignment="1">
      <alignment horizontal="right"/>
    </xf>
    <xf numFmtId="0" fontId="0" fillId="0" borderId="24" xfId="3" applyFont="1" applyBorder="1" applyAlignment="1">
      <alignment horizontal="left"/>
    </xf>
    <xf numFmtId="49" fontId="0" fillId="0" borderId="26" xfId="3" applyNumberFormat="1" applyFont="1" applyBorder="1" applyProtection="1">
      <protection locked="0"/>
    </xf>
    <xf numFmtId="49" fontId="0" fillId="0" borderId="27" xfId="3" applyNumberFormat="1" applyFont="1" applyBorder="1" applyAlignment="1">
      <alignment horizontal="center"/>
    </xf>
    <xf numFmtId="0" fontId="41" fillId="0" borderId="28" xfId="3" applyFont="1" applyBorder="1"/>
    <xf numFmtId="0" fontId="0" fillId="0" borderId="28" xfId="3" applyFont="1" applyBorder="1"/>
    <xf numFmtId="0" fontId="0" fillId="0" borderId="29" xfId="3" applyFont="1" applyBorder="1" applyAlignment="1">
      <alignment horizontal="center" shrinkToFit="1"/>
    </xf>
    <xf numFmtId="0" fontId="42" fillId="0" borderId="0" xfId="3" applyFont="1"/>
    <xf numFmtId="0" fontId="0" fillId="0" borderId="0" xfId="3" applyFont="1" applyAlignment="1">
      <alignment horizontal="right"/>
    </xf>
    <xf numFmtId="49" fontId="42" fillId="5" borderId="30" xfId="3" applyNumberFormat="1" applyFont="1" applyFill="1" applyBorder="1"/>
    <xf numFmtId="0" fontId="42" fillId="5" borderId="31" xfId="3" applyFont="1" applyFill="1" applyBorder="1" applyAlignment="1">
      <alignment horizontal="center"/>
    </xf>
    <xf numFmtId="0" fontId="42" fillId="5" borderId="30" xfId="3" applyFont="1" applyFill="1" applyBorder="1" applyAlignment="1">
      <alignment horizontal="center"/>
    </xf>
    <xf numFmtId="0" fontId="41" fillId="0" borderId="32" xfId="3" applyFont="1" applyBorder="1" applyAlignment="1">
      <alignment horizontal="center"/>
    </xf>
    <xf numFmtId="49" fontId="41" fillId="0" borderId="32" xfId="3" applyNumberFormat="1" applyFont="1" applyBorder="1" applyAlignment="1">
      <alignment horizontal="left"/>
    </xf>
    <xf numFmtId="0" fontId="41" fillId="0" borderId="33" xfId="3" applyFont="1" applyBorder="1"/>
    <xf numFmtId="0" fontId="0" fillId="0" borderId="34" xfId="3" applyFont="1" applyBorder="1" applyAlignment="1">
      <alignment horizontal="center"/>
    </xf>
    <xf numFmtId="0" fontId="0" fillId="0" borderId="34" xfId="3" applyFont="1" applyBorder="1" applyAlignment="1">
      <alignment horizontal="right"/>
    </xf>
    <xf numFmtId="0" fontId="0" fillId="0" borderId="31" xfId="3" applyFont="1" applyBorder="1"/>
    <xf numFmtId="0" fontId="43" fillId="0" borderId="0" xfId="3" applyFont="1"/>
    <xf numFmtId="0" fontId="41" fillId="0" borderId="35" xfId="3" applyFont="1" applyBorder="1"/>
    <xf numFmtId="0" fontId="0" fillId="0" borderId="36" xfId="3" applyFont="1" applyBorder="1" applyAlignment="1">
      <alignment horizontal="center"/>
    </xf>
    <xf numFmtId="0" fontId="0" fillId="0" borderId="36" xfId="3" applyFont="1" applyBorder="1" applyAlignment="1">
      <alignment horizontal="right"/>
    </xf>
    <xf numFmtId="0" fontId="0" fillId="0" borderId="37" xfId="3" applyFont="1" applyBorder="1"/>
    <xf numFmtId="0" fontId="44" fillId="0" borderId="38" xfId="3" applyFont="1" applyBorder="1" applyAlignment="1">
      <alignment horizontal="center" vertical="top"/>
    </xf>
    <xf numFmtId="49" fontId="44" fillId="0" borderId="38" xfId="3" applyNumberFormat="1" applyFont="1" applyBorder="1" applyAlignment="1">
      <alignment horizontal="left" vertical="top"/>
    </xf>
    <xf numFmtId="0" fontId="44" fillId="0" borderId="38" xfId="3" applyFont="1" applyBorder="1" applyAlignment="1">
      <alignment vertical="top" wrapText="1"/>
    </xf>
    <xf numFmtId="49" fontId="44" fillId="0" borderId="38" xfId="3" applyNumberFormat="1" applyFont="1" applyBorder="1" applyAlignment="1">
      <alignment horizontal="center" shrinkToFit="1"/>
    </xf>
    <xf numFmtId="4" fontId="44" fillId="0" borderId="38" xfId="3" applyNumberFormat="1" applyFont="1" applyBorder="1" applyAlignment="1">
      <alignment horizontal="right"/>
    </xf>
    <xf numFmtId="4" fontId="44" fillId="0" borderId="38" xfId="3" applyNumberFormat="1" applyFont="1" applyBorder="1"/>
    <xf numFmtId="49" fontId="44" fillId="0" borderId="36" xfId="3" applyNumberFormat="1" applyFont="1" applyBorder="1" applyAlignment="1">
      <alignment horizontal="center" shrinkToFit="1"/>
    </xf>
    <xf numFmtId="4" fontId="44" fillId="0" borderId="39" xfId="3" applyNumberFormat="1" applyFont="1" applyBorder="1" applyAlignment="1">
      <alignment horizontal="right"/>
    </xf>
    <xf numFmtId="4" fontId="44" fillId="0" borderId="37" xfId="3" applyNumberFormat="1" applyFont="1" applyBorder="1" applyAlignment="1">
      <alignment horizontal="right"/>
    </xf>
    <xf numFmtId="0" fontId="44" fillId="0" borderId="35" xfId="3" applyFont="1" applyBorder="1" applyAlignment="1">
      <alignment vertical="top" wrapText="1"/>
    </xf>
    <xf numFmtId="4" fontId="44" fillId="0" borderId="0" xfId="3" applyNumberFormat="1" applyFont="1" applyAlignment="1">
      <alignment horizontal="right"/>
    </xf>
    <xf numFmtId="4" fontId="44" fillId="0" borderId="36" xfId="3" applyNumberFormat="1" applyFont="1" applyBorder="1" applyAlignment="1">
      <alignment horizontal="right"/>
    </xf>
    <xf numFmtId="4" fontId="44" fillId="0" borderId="37" xfId="3" applyNumberFormat="1" applyFont="1" applyBorder="1"/>
    <xf numFmtId="0" fontId="0" fillId="5" borderId="30" xfId="3" applyFont="1" applyFill="1" applyBorder="1" applyAlignment="1">
      <alignment horizontal="center"/>
    </xf>
    <xf numFmtId="49" fontId="45" fillId="5" borderId="30" xfId="3" applyNumberFormat="1" applyFont="1" applyFill="1" applyBorder="1" applyAlignment="1">
      <alignment horizontal="left"/>
    </xf>
    <xf numFmtId="0" fontId="45" fillId="5" borderId="33" xfId="3" applyFont="1" applyFill="1" applyBorder="1"/>
    <xf numFmtId="0" fontId="0" fillId="5" borderId="34" xfId="3" applyFont="1" applyFill="1" applyBorder="1" applyAlignment="1">
      <alignment horizontal="center"/>
    </xf>
    <xf numFmtId="4" fontId="0" fillId="5" borderId="34" xfId="3" applyNumberFormat="1" applyFont="1" applyFill="1" applyBorder="1" applyAlignment="1">
      <alignment horizontal="right"/>
    </xf>
    <xf numFmtId="4" fontId="0" fillId="5" borderId="31" xfId="3" applyNumberFormat="1" applyFont="1" applyFill="1" applyBorder="1" applyAlignment="1">
      <alignment horizontal="right"/>
    </xf>
    <xf numFmtId="4" fontId="41" fillId="5" borderId="31" xfId="3" applyNumberFormat="1" applyFont="1" applyFill="1" applyBorder="1"/>
    <xf numFmtId="0" fontId="0" fillId="5" borderId="40" xfId="3" applyFont="1" applyFill="1" applyBorder="1" applyAlignment="1">
      <alignment horizontal="center"/>
    </xf>
    <xf numFmtId="49" fontId="45" fillId="5" borderId="40" xfId="3" applyNumberFormat="1" applyFont="1" applyFill="1" applyBorder="1" applyAlignment="1">
      <alignment horizontal="left"/>
    </xf>
    <xf numFmtId="3" fontId="0" fillId="0" borderId="0" xfId="3" applyNumberFormat="1" applyFont="1"/>
    <xf numFmtId="0" fontId="0" fillId="6" borderId="41" xfId="3" applyFont="1" applyFill="1" applyBorder="1" applyAlignment="1">
      <alignment horizontal="center"/>
    </xf>
    <xf numFmtId="49" fontId="45" fillId="6" borderId="42" xfId="3" applyNumberFormat="1" applyFont="1" applyFill="1" applyBorder="1" applyAlignment="1">
      <alignment horizontal="left"/>
    </xf>
    <xf numFmtId="0" fontId="45" fillId="6" borderId="43" xfId="3" applyFont="1" applyFill="1" applyBorder="1"/>
    <xf numFmtId="0" fontId="0" fillId="6" borderId="44" xfId="3" applyFont="1" applyFill="1" applyBorder="1" applyAlignment="1">
      <alignment horizontal="center"/>
    </xf>
    <xf numFmtId="4" fontId="0" fillId="6" borderId="44" xfId="3" applyNumberFormat="1" applyFont="1" applyFill="1" applyBorder="1" applyAlignment="1">
      <alignment horizontal="right"/>
    </xf>
    <xf numFmtId="4" fontId="41" fillId="6" borderId="45" xfId="3" applyNumberFormat="1" applyFont="1" applyFill="1" applyBorder="1"/>
    <xf numFmtId="49" fontId="45" fillId="6" borderId="46" xfId="3" applyNumberFormat="1" applyFont="1" applyFill="1" applyBorder="1" applyAlignment="1">
      <alignment horizontal="left"/>
    </xf>
    <xf numFmtId="0" fontId="45" fillId="6" borderId="47" xfId="3" applyFont="1" applyFill="1" applyBorder="1"/>
    <xf numFmtId="0" fontId="0" fillId="6" borderId="48" xfId="3" applyFont="1" applyFill="1" applyBorder="1" applyAlignment="1">
      <alignment horizontal="center"/>
    </xf>
    <xf numFmtId="4" fontId="0" fillId="6" borderId="48" xfId="3" applyNumberFormat="1" applyFont="1" applyFill="1" applyBorder="1" applyAlignment="1">
      <alignment horizontal="right"/>
    </xf>
    <xf numFmtId="4" fontId="41" fillId="6" borderId="49" xfId="3" applyNumberFormat="1" applyFont="1" applyFill="1" applyBorder="1"/>
    <xf numFmtId="0" fontId="41" fillId="0" borderId="42" xfId="3" applyFont="1" applyBorder="1" applyAlignment="1">
      <alignment horizontal="center"/>
    </xf>
    <xf numFmtId="49" fontId="41" fillId="0" borderId="42" xfId="3" applyNumberFormat="1" applyFont="1" applyBorder="1" applyAlignment="1">
      <alignment horizontal="left"/>
    </xf>
    <xf numFmtId="0" fontId="41" fillId="0" borderId="50" xfId="3" applyFont="1" applyBorder="1"/>
    <xf numFmtId="0" fontId="0" fillId="0" borderId="51" xfId="3" applyFont="1" applyBorder="1" applyAlignment="1">
      <alignment horizontal="center"/>
    </xf>
    <xf numFmtId="0" fontId="0" fillId="0" borderId="51" xfId="3" applyFont="1" applyBorder="1" applyAlignment="1">
      <alignment horizontal="right"/>
    </xf>
    <xf numFmtId="0" fontId="0" fillId="0" borderId="52" xfId="3" applyFont="1" applyBorder="1"/>
    <xf numFmtId="0" fontId="41" fillId="0" borderId="53" xfId="3" applyFont="1" applyBorder="1"/>
    <xf numFmtId="0" fontId="0" fillId="0" borderId="0" xfId="3" applyFont="1" applyAlignment="1">
      <alignment horizontal="center"/>
    </xf>
    <xf numFmtId="0" fontId="0" fillId="0" borderId="54" xfId="3" applyFont="1" applyBorder="1"/>
    <xf numFmtId="49" fontId="44" fillId="0" borderId="48" xfId="3" applyNumberFormat="1" applyFont="1" applyBorder="1" applyAlignment="1">
      <alignment horizontal="center" shrinkToFit="1"/>
    </xf>
    <xf numFmtId="4" fontId="44" fillId="0" borderId="48" xfId="3" applyNumberFormat="1" applyFont="1" applyBorder="1" applyAlignment="1">
      <alignment horizontal="right"/>
    </xf>
    <xf numFmtId="49" fontId="44" fillId="0" borderId="0" xfId="3" applyNumberFormat="1" applyFont="1" applyAlignment="1">
      <alignment horizontal="center" shrinkToFit="1"/>
    </xf>
    <xf numFmtId="4" fontId="44" fillId="0" borderId="54" xfId="3" applyNumberFormat="1" applyFont="1" applyBorder="1" applyAlignment="1">
      <alignment horizontal="right"/>
    </xf>
    <xf numFmtId="4" fontId="41" fillId="5" borderId="30" xfId="3" applyNumberFormat="1" applyFont="1" applyFill="1" applyBorder="1"/>
    <xf numFmtId="0" fontId="0" fillId="6" borderId="54" xfId="3" applyFont="1" applyFill="1" applyBorder="1" applyAlignment="1">
      <alignment horizontal="center"/>
    </xf>
    <xf numFmtId="49" fontId="45" fillId="6" borderId="32" xfId="3" applyNumberFormat="1" applyFont="1" applyFill="1" applyBorder="1" applyAlignment="1">
      <alignment horizontal="left"/>
    </xf>
    <xf numFmtId="0" fontId="45" fillId="6" borderId="35" xfId="3" applyFont="1" applyFill="1" applyBorder="1"/>
    <xf numFmtId="0" fontId="0" fillId="6" borderId="36" xfId="3" applyFont="1" applyFill="1" applyBorder="1" applyAlignment="1">
      <alignment horizontal="center"/>
    </xf>
    <xf numFmtId="4" fontId="0" fillId="6" borderId="36" xfId="3" applyNumberFormat="1" applyFont="1" applyFill="1" applyBorder="1" applyAlignment="1">
      <alignment horizontal="right"/>
    </xf>
    <xf numFmtId="4" fontId="41" fillId="6" borderId="36" xfId="3" applyNumberFormat="1" applyFont="1" applyFill="1" applyBorder="1"/>
    <xf numFmtId="0" fontId="44" fillId="0" borderId="55" xfId="3" applyFont="1" applyBorder="1" applyAlignment="1">
      <alignment horizontal="center" vertical="top"/>
    </xf>
    <xf numFmtId="49" fontId="44" fillId="0" borderId="55" xfId="3" applyNumberFormat="1" applyFont="1" applyBorder="1" applyAlignment="1">
      <alignment horizontal="left" vertical="top"/>
    </xf>
    <xf numFmtId="0" fontId="0" fillId="0" borderId="39" xfId="3" applyFont="1" applyBorder="1"/>
    <xf numFmtId="0" fontId="0" fillId="5" borderId="56" xfId="3" applyFont="1" applyFill="1" applyBorder="1" applyAlignment="1">
      <alignment horizontal="center"/>
    </xf>
    <xf numFmtId="49" fontId="45" fillId="5" borderId="44" xfId="3" applyNumberFormat="1" applyFont="1" applyFill="1" applyBorder="1" applyAlignment="1">
      <alignment horizontal="left"/>
    </xf>
    <xf numFmtId="0" fontId="45" fillId="5" borderId="44" xfId="3" applyFont="1" applyFill="1" applyBorder="1"/>
    <xf numFmtId="0" fontId="0" fillId="5" borderId="44" xfId="3" applyFont="1" applyFill="1" applyBorder="1" applyAlignment="1">
      <alignment horizontal="center"/>
    </xf>
    <xf numFmtId="4" fontId="0" fillId="5" borderId="44" xfId="3" applyNumberFormat="1" applyFont="1" applyFill="1" applyBorder="1" applyAlignment="1">
      <alignment horizontal="right"/>
    </xf>
    <xf numFmtId="4" fontId="41" fillId="5" borderId="45" xfId="3" applyNumberFormat="1" applyFont="1" applyFill="1" applyBorder="1"/>
    <xf numFmtId="0" fontId="0" fillId="0" borderId="57" xfId="3" applyFont="1" applyBorder="1" applyAlignment="1">
      <alignment horizontal="center"/>
    </xf>
    <xf numFmtId="49" fontId="45" fillId="0" borderId="57" xfId="3" applyNumberFormat="1" applyFont="1" applyBorder="1" applyAlignment="1">
      <alignment horizontal="left"/>
    </xf>
    <xf numFmtId="0" fontId="45" fillId="0" borderId="36" xfId="3" applyFont="1" applyBorder="1"/>
    <xf numFmtId="4" fontId="0" fillId="0" borderId="36" xfId="3" applyNumberFormat="1" applyFont="1" applyBorder="1" applyAlignment="1">
      <alignment horizontal="right"/>
    </xf>
    <xf numFmtId="4" fontId="41" fillId="0" borderId="36" xfId="3" applyNumberFormat="1" applyFont="1" applyBorder="1"/>
    <xf numFmtId="49" fontId="45" fillId="0" borderId="0" xfId="3" applyNumberFormat="1" applyFont="1" applyAlignment="1">
      <alignment horizontal="left"/>
    </xf>
    <xf numFmtId="0" fontId="41" fillId="0" borderId="46" xfId="3" applyFont="1" applyBorder="1" applyAlignment="1">
      <alignment horizontal="center"/>
    </xf>
    <xf numFmtId="49" fontId="41" fillId="0" borderId="46" xfId="3" applyNumberFormat="1" applyFont="1" applyBorder="1" applyAlignment="1">
      <alignment horizontal="left"/>
    </xf>
    <xf numFmtId="0" fontId="46" fillId="0" borderId="46" xfId="3" applyFont="1" applyBorder="1" applyAlignment="1">
      <alignment horizontal="center"/>
    </xf>
    <xf numFmtId="2" fontId="44" fillId="0" borderId="58" xfId="3" applyNumberFormat="1" applyFont="1" applyBorder="1" applyAlignment="1">
      <alignment horizontal="right"/>
    </xf>
    <xf numFmtId="2" fontId="47" fillId="0" borderId="37" xfId="2" applyNumberFormat="1" applyFont="1" applyBorder="1" applyAlignment="1">
      <alignment horizontal="right"/>
    </xf>
    <xf numFmtId="2" fontId="47" fillId="0" borderId="38" xfId="2" applyNumberFormat="1" applyFont="1" applyBorder="1"/>
    <xf numFmtId="0" fontId="44" fillId="0" borderId="46" xfId="3" applyFont="1" applyBorder="1" applyAlignment="1">
      <alignment vertical="top" wrapText="1"/>
    </xf>
    <xf numFmtId="0" fontId="44" fillId="0" borderId="53" xfId="3" applyFont="1" applyBorder="1" applyAlignment="1">
      <alignment vertical="top" wrapText="1"/>
    </xf>
    <xf numFmtId="0" fontId="0" fillId="5" borderId="59" xfId="3" applyFont="1" applyFill="1" applyBorder="1" applyAlignment="1">
      <alignment horizontal="center"/>
    </xf>
    <xf numFmtId="4" fontId="41" fillId="5" borderId="58" xfId="3" applyNumberFormat="1" applyFont="1" applyFill="1" applyBorder="1"/>
    <xf numFmtId="4" fontId="44" fillId="0" borderId="53" xfId="3" applyNumberFormat="1" applyFont="1" applyBorder="1"/>
    <xf numFmtId="0" fontId="44" fillId="0" borderId="39" xfId="3" applyFont="1" applyBorder="1" applyAlignment="1">
      <alignment horizontal="center" vertical="top"/>
    </xf>
    <xf numFmtId="49" fontId="44" fillId="0" borderId="39" xfId="3" applyNumberFormat="1" applyFont="1" applyBorder="1" applyAlignment="1">
      <alignment horizontal="left" vertical="top"/>
    </xf>
    <xf numFmtId="0" fontId="44" fillId="0" borderId="37" xfId="3" applyFont="1" applyBorder="1" applyAlignment="1">
      <alignment vertical="top" wrapText="1"/>
    </xf>
    <xf numFmtId="0" fontId="44" fillId="0" borderId="32" xfId="3" applyFont="1" applyBorder="1" applyAlignment="1">
      <alignment horizontal="center" vertical="top"/>
    </xf>
    <xf numFmtId="49" fontId="44" fillId="0" borderId="32" xfId="3" applyNumberFormat="1" applyFont="1" applyBorder="1" applyAlignment="1">
      <alignment horizontal="left" vertical="top"/>
    </xf>
    <xf numFmtId="49" fontId="44" fillId="0" borderId="39" xfId="3" applyNumberFormat="1" applyFont="1" applyBorder="1" applyAlignment="1">
      <alignment horizontal="center" shrinkToFit="1"/>
    </xf>
    <xf numFmtId="0" fontId="0" fillId="0" borderId="60" xfId="3" applyFont="1" applyBorder="1"/>
    <xf numFmtId="0" fontId="0" fillId="0" borderId="48" xfId="3" applyFont="1" applyBorder="1"/>
    <xf numFmtId="0" fontId="0" fillId="0" borderId="48" xfId="3" applyFont="1" applyBorder="1" applyAlignment="1">
      <alignment horizontal="right"/>
    </xf>
    <xf numFmtId="0" fontId="0" fillId="0" borderId="49" xfId="3" applyFont="1" applyBorder="1"/>
    <xf numFmtId="0" fontId="41" fillId="7" borderId="39" xfId="3" applyFont="1" applyFill="1" applyBorder="1"/>
    <xf numFmtId="0" fontId="45" fillId="7" borderId="39" xfId="3" applyFont="1" applyFill="1" applyBorder="1" applyAlignment="1">
      <alignment horizontal="center"/>
    </xf>
    <xf numFmtId="0" fontId="41" fillId="7" borderId="60" xfId="3" applyFont="1" applyFill="1" applyBorder="1" applyAlignment="1">
      <alignment horizontal="center"/>
    </xf>
    <xf numFmtId="0" fontId="41" fillId="7" borderId="48" xfId="3" applyFont="1" applyFill="1" applyBorder="1" applyAlignment="1">
      <alignment horizontal="center"/>
    </xf>
    <xf numFmtId="0" fontId="41" fillId="7" borderId="49" xfId="3" applyFont="1" applyFill="1" applyBorder="1" applyAlignment="1">
      <alignment horizontal="center"/>
    </xf>
    <xf numFmtId="4" fontId="41" fillId="7" borderId="39" xfId="3" applyNumberFormat="1" applyFont="1" applyFill="1" applyBorder="1"/>
    <xf numFmtId="0" fontId="41" fillId="0" borderId="0" xfId="3" applyFont="1"/>
    <xf numFmtId="0" fontId="48" fillId="7" borderId="39" xfId="3" applyFont="1" applyFill="1" applyBorder="1" applyAlignment="1">
      <alignment horizontal="center"/>
    </xf>
    <xf numFmtId="0" fontId="0" fillId="0" borderId="61" xfId="0" applyBorder="1"/>
    <xf numFmtId="0" fontId="0" fillId="0" borderId="62" xfId="0" applyBorder="1" applyAlignment="1">
      <alignment wrapText="1"/>
    </xf>
    <xf numFmtId="0" fontId="0" fillId="0" borderId="63" xfId="0" applyBorder="1"/>
    <xf numFmtId="0" fontId="0" fillId="0" borderId="63" xfId="0" applyBorder="1" applyAlignment="1">
      <alignment horizontal="center"/>
    </xf>
    <xf numFmtId="0" fontId="0" fillId="0" borderId="62" xfId="0" applyBorder="1"/>
    <xf numFmtId="0" fontId="0" fillId="0" borderId="64" xfId="0" applyBorder="1" applyAlignment="1">
      <alignment horizontal="center"/>
    </xf>
    <xf numFmtId="0" fontId="41" fillId="0" borderId="65" xfId="0" applyFont="1" applyBorder="1" applyAlignment="1">
      <alignment horizontal="center"/>
    </xf>
    <xf numFmtId="0" fontId="41" fillId="0" borderId="66" xfId="0" applyFont="1" applyBorder="1" applyAlignment="1">
      <alignment wrapText="1"/>
    </xf>
    <xf numFmtId="0" fontId="41" fillId="0" borderId="66" xfId="0" applyFont="1" applyBorder="1" applyAlignment="1">
      <alignment horizontal="center"/>
    </xf>
    <xf numFmtId="0" fontId="49" fillId="0" borderId="66" xfId="0" applyFont="1" applyBorder="1" applyAlignment="1">
      <alignment horizontal="center"/>
    </xf>
    <xf numFmtId="0" fontId="41" fillId="0" borderId="66" xfId="0" applyFont="1" applyBorder="1" applyAlignment="1">
      <alignment horizontal="right"/>
    </xf>
    <xf numFmtId="0" fontId="50" fillId="0" borderId="67" xfId="0" applyFont="1" applyBorder="1" applyAlignment="1">
      <alignment horizontal="center"/>
    </xf>
    <xf numFmtId="0" fontId="50" fillId="0" borderId="66" xfId="0" applyFont="1" applyBorder="1" applyAlignment="1">
      <alignment horizontal="center"/>
    </xf>
    <xf numFmtId="0" fontId="50" fillId="0" borderId="68" xfId="0" applyFont="1" applyBorder="1" applyAlignment="1">
      <alignment horizontal="center"/>
    </xf>
    <xf numFmtId="0" fontId="41" fillId="0" borderId="69" xfId="0" applyFont="1" applyBorder="1" applyAlignment="1">
      <alignment horizontal="center"/>
    </xf>
    <xf numFmtId="0" fontId="41" fillId="0" borderId="70" xfId="0" applyFont="1" applyBorder="1" applyAlignment="1">
      <alignment wrapText="1"/>
    </xf>
    <xf numFmtId="0" fontId="41" fillId="0" borderId="70" xfId="0" applyFont="1" applyBorder="1" applyAlignment="1">
      <alignment horizontal="center"/>
    </xf>
    <xf numFmtId="0" fontId="49" fillId="0" borderId="70" xfId="0" applyFont="1" applyBorder="1" applyAlignment="1">
      <alignment horizontal="center"/>
    </xf>
    <xf numFmtId="0" fontId="41" fillId="0" borderId="70" xfId="0" applyFont="1" applyBorder="1" applyAlignment="1">
      <alignment horizontal="right"/>
    </xf>
    <xf numFmtId="0" fontId="50" fillId="0" borderId="70" xfId="0" applyFont="1" applyBorder="1" applyAlignment="1">
      <alignment horizontal="center"/>
    </xf>
    <xf numFmtId="0" fontId="50" fillId="0" borderId="71" xfId="0" applyFont="1" applyBorder="1" applyAlignment="1">
      <alignment horizontal="center"/>
    </xf>
    <xf numFmtId="49" fontId="51" fillId="0" borderId="72" xfId="0" applyNumberFormat="1" applyFont="1" applyBorder="1"/>
    <xf numFmtId="0" fontId="52" fillId="0" borderId="39" xfId="0" applyFont="1" applyBorder="1" applyAlignment="1">
      <alignment horizontal="center" wrapText="1"/>
    </xf>
    <xf numFmtId="0" fontId="51" fillId="0" borderId="39" xfId="0" applyFont="1" applyBorder="1" applyAlignment="1">
      <alignment horizontal="center"/>
    </xf>
    <xf numFmtId="0" fontId="0" fillId="0" borderId="39" xfId="0" applyBorder="1" applyAlignment="1">
      <alignment horizontal="center"/>
    </xf>
    <xf numFmtId="49" fontId="0" fillId="0" borderId="39" xfId="0" applyNumberFormat="1" applyBorder="1" applyAlignment="1">
      <alignment horizontal="center"/>
    </xf>
    <xf numFmtId="0" fontId="0" fillId="0" borderId="73" xfId="0" applyBorder="1" applyAlignment="1">
      <alignment horizontal="center"/>
    </xf>
    <xf numFmtId="49" fontId="48" fillId="0" borderId="72" xfId="0" applyNumberFormat="1" applyFont="1" applyBorder="1" applyAlignment="1">
      <alignment horizontal="center"/>
    </xf>
    <xf numFmtId="49" fontId="51" fillId="0" borderId="39" xfId="0" applyNumberFormat="1" applyFont="1" applyBorder="1" applyAlignment="1">
      <alignment horizontal="left" wrapText="1"/>
    </xf>
    <xf numFmtId="49" fontId="0" fillId="0" borderId="73" xfId="0" applyNumberFormat="1" applyBorder="1" applyAlignment="1">
      <alignment horizontal="center"/>
    </xf>
    <xf numFmtId="49" fontId="48" fillId="0" borderId="39" xfId="0" applyNumberFormat="1" applyFont="1" applyBorder="1" applyAlignment="1">
      <alignment horizontal="left" wrapText="1"/>
    </xf>
    <xf numFmtId="0" fontId="0" fillId="0" borderId="39" xfId="0" applyBorder="1" applyAlignment="1">
      <alignment wrapText="1"/>
    </xf>
    <xf numFmtId="0" fontId="53" fillId="0" borderId="39" xfId="0" applyFont="1" applyBorder="1" applyAlignment="1">
      <alignment horizontal="left" vertical="top" wrapText="1"/>
    </xf>
    <xf numFmtId="0" fontId="53" fillId="0" borderId="39" xfId="0" applyFont="1" applyBorder="1" applyAlignment="1">
      <alignment horizontal="left" wrapText="1"/>
    </xf>
    <xf numFmtId="0" fontId="54" fillId="0" borderId="39" xfId="0" applyFont="1" applyBorder="1" applyAlignment="1">
      <alignment horizontal="left" vertical="top" wrapText="1"/>
    </xf>
    <xf numFmtId="0" fontId="55" fillId="0" borderId="39" xfId="0" applyFont="1" applyBorder="1" applyAlignment="1">
      <alignment horizontal="left" vertical="top" wrapText="1"/>
    </xf>
    <xf numFmtId="49" fontId="48" fillId="0" borderId="74" xfId="0" applyNumberFormat="1" applyFont="1" applyBorder="1" applyAlignment="1">
      <alignment horizontal="center"/>
    </xf>
    <xf numFmtId="0" fontId="55" fillId="0" borderId="75" xfId="0" applyFont="1" applyBorder="1" applyAlignment="1">
      <alignment horizontal="left" vertical="top" wrapText="1"/>
    </xf>
    <xf numFmtId="49" fontId="0" fillId="0" borderId="75" xfId="0" applyNumberFormat="1" applyBorder="1" applyAlignment="1">
      <alignment horizontal="center"/>
    </xf>
    <xf numFmtId="0" fontId="53" fillId="0" borderId="75" xfId="0" applyFont="1" applyBorder="1" applyAlignment="1">
      <alignment horizontal="left" vertical="top" wrapText="1"/>
    </xf>
    <xf numFmtId="0" fontId="53" fillId="0" borderId="75" xfId="0" applyFont="1" applyBorder="1" applyAlignment="1">
      <alignment horizontal="left" wrapText="1"/>
    </xf>
    <xf numFmtId="49" fontId="0" fillId="0" borderId="76" xfId="0" applyNumberFormat="1" applyBorder="1" applyAlignment="1">
      <alignment horizontal="center"/>
    </xf>
    <xf numFmtId="49" fontId="51" fillId="0" borderId="77" xfId="0" applyNumberFormat="1" applyFont="1" applyBorder="1" applyAlignment="1">
      <alignment wrapText="1"/>
    </xf>
    <xf numFmtId="49" fontId="0" fillId="0" borderId="77" xfId="0" applyNumberFormat="1" applyBorder="1" applyAlignment="1">
      <alignment horizontal="center"/>
    </xf>
    <xf numFmtId="49" fontId="48" fillId="0" borderId="77" xfId="0" applyNumberFormat="1" applyFont="1" applyBorder="1" applyAlignment="1">
      <alignment horizontal="center"/>
    </xf>
    <xf numFmtId="0" fontId="0" fillId="0" borderId="77" xfId="0" applyBorder="1" applyAlignment="1">
      <alignment horizontal="center"/>
    </xf>
    <xf numFmtId="49" fontId="0" fillId="0" borderId="78" xfId="0" applyNumberFormat="1" applyBorder="1" applyAlignment="1">
      <alignment horizontal="center"/>
    </xf>
    <xf numFmtId="0" fontId="41" fillId="0" borderId="61" xfId="0" applyFont="1" applyBorder="1"/>
    <xf numFmtId="0" fontId="41" fillId="0" borderId="79" xfId="0" applyFont="1" applyBorder="1" applyAlignment="1">
      <alignment wrapText="1"/>
    </xf>
    <xf numFmtId="0" fontId="41" fillId="0" borderId="79" xfId="0" applyFont="1" applyBorder="1"/>
    <xf numFmtId="0" fontId="41" fillId="0" borderId="79" xfId="0" applyFont="1" applyBorder="1" applyAlignment="1">
      <alignment horizontal="center"/>
    </xf>
    <xf numFmtId="169" fontId="41" fillId="0" borderId="79" xfId="0" applyNumberFormat="1" applyFont="1" applyBorder="1" applyAlignment="1">
      <alignment horizontal="center"/>
    </xf>
    <xf numFmtId="169" fontId="41" fillId="0" borderId="80" xfId="0" applyNumberFormat="1" applyFont="1" applyBorder="1" applyAlignment="1">
      <alignment horizontal="center"/>
    </xf>
    <xf numFmtId="0" fontId="41" fillId="0" borderId="0" xfId="0" applyFont="1"/>
    <xf numFmtId="0" fontId="0" fillId="0" borderId="81" xfId="0" applyBorder="1"/>
    <xf numFmtId="0" fontId="41" fillId="0" borderId="0" xfId="0" applyFont="1" applyAlignment="1">
      <alignment wrapText="1"/>
    </xf>
    <xf numFmtId="0" fontId="0" fillId="0" borderId="0" xfId="0" applyAlignment="1">
      <alignment horizontal="center"/>
    </xf>
    <xf numFmtId="0" fontId="41" fillId="0" borderId="0" xfId="0" applyFont="1" applyAlignment="1">
      <alignment horizontal="center"/>
    </xf>
    <xf numFmtId="169" fontId="41" fillId="0" borderId="0" xfId="0" applyNumberFormat="1" applyFont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82" xfId="0" applyNumberFormat="1" applyBorder="1" applyAlignment="1">
      <alignment horizontal="center"/>
    </xf>
    <xf numFmtId="0" fontId="56" fillId="0" borderId="83" xfId="0" applyFont="1" applyBorder="1"/>
    <xf numFmtId="0" fontId="56" fillId="0" borderId="84" xfId="0" applyFont="1" applyBorder="1" applyAlignment="1">
      <alignment wrapText="1"/>
    </xf>
    <xf numFmtId="0" fontId="56" fillId="0" borderId="84" xfId="0" applyFont="1" applyBorder="1"/>
    <xf numFmtId="0" fontId="56" fillId="0" borderId="84" xfId="0" applyFont="1" applyBorder="1" applyAlignment="1">
      <alignment horizontal="center"/>
    </xf>
    <xf numFmtId="169" fontId="56" fillId="0" borderId="84" xfId="0" applyNumberFormat="1" applyFont="1" applyBorder="1" applyAlignment="1">
      <alignment horizontal="center"/>
    </xf>
    <xf numFmtId="169" fontId="56" fillId="0" borderId="85" xfId="0" applyNumberFormat="1" applyFont="1" applyBorder="1" applyAlignment="1">
      <alignment horizontal="center"/>
    </xf>
    <xf numFmtId="0" fontId="56" fillId="0" borderId="0" xfId="0" applyFont="1"/>
    <xf numFmtId="0" fontId="0" fillId="0" borderId="0" xfId="0" applyAlignment="1">
      <alignment wrapText="1"/>
    </xf>
    <xf numFmtId="49" fontId="0" fillId="0" borderId="0" xfId="0" applyNumberFormat="1" applyAlignment="1">
      <alignment horizontal="center"/>
    </xf>
  </cellXfs>
  <cellStyles count="4">
    <cellStyle name="Čárka" xfId="2" builtinId="3"/>
    <cellStyle name="Hypertextový odkaz" xfId="1" builtinId="8"/>
    <cellStyle name="Normální" xfId="0" builtinId="0" customBuiltin="1"/>
    <cellStyle name="normální_POL.XLS" xfId="3" xr:uid="{DCD7389F-30AC-44D5-B6D1-13077377A213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stavby\2023\HD%20SO&#352;%20d&#237;lny\PD%202024\Fin&#225;ln&#237;%20rozpo&#269;et\Sv&#225;&#345;ec&#237;%20d&#237;lna%20elektro%20v&#253;kaz.xls" TargetMode="External"/><Relationship Id="rId1" Type="http://schemas.openxmlformats.org/officeDocument/2006/relationships/externalLinkPath" Target="Sv&#225;&#345;ec&#237;%20d&#237;lna%20elektro%20v&#253;ka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rycí list"/>
      <sheetName val="Položky"/>
      <sheetName val="Rekapitulace cena"/>
    </sheetNames>
    <sheetDataSet>
      <sheetData sheetId="0">
        <row r="5">
          <cell r="C5" t="str">
            <v>Horažďovice SŠ</v>
          </cell>
        </row>
        <row r="7">
          <cell r="C7" t="str">
            <v>Stavební úpravy dílny  Svařovna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opLeftCell="A64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8</v>
      </c>
      <c r="BT3" s="14" t="s">
        <v>9</v>
      </c>
    </row>
    <row r="4" spans="1:74" ht="24.95" customHeight="1">
      <c r="B4" s="17"/>
      <c r="D4" s="18" t="s">
        <v>10</v>
      </c>
      <c r="AR4" s="17"/>
      <c r="AS4" s="19" t="s">
        <v>11</v>
      </c>
      <c r="BE4" s="20" t="s">
        <v>12</v>
      </c>
      <c r="BS4" s="14" t="s">
        <v>13</v>
      </c>
    </row>
    <row r="5" spans="1:74" ht="12" customHeight="1">
      <c r="B5" s="17"/>
      <c r="D5" s="21" t="s">
        <v>14</v>
      </c>
      <c r="K5" s="172" t="s">
        <v>15</v>
      </c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R5" s="17"/>
      <c r="BE5" s="169" t="s">
        <v>16</v>
      </c>
      <c r="BS5" s="14" t="s">
        <v>6</v>
      </c>
    </row>
    <row r="6" spans="1:74" ht="36.950000000000003" customHeight="1">
      <c r="B6" s="17"/>
      <c r="D6" s="23" t="s">
        <v>17</v>
      </c>
      <c r="K6" s="174" t="s">
        <v>18</v>
      </c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R6" s="17"/>
      <c r="BE6" s="170"/>
      <c r="BS6" s="14" t="s">
        <v>6</v>
      </c>
    </row>
    <row r="7" spans="1:74" ht="12" customHeight="1">
      <c r="B7" s="17"/>
      <c r="D7" s="24" t="s">
        <v>19</v>
      </c>
      <c r="K7" s="22" t="s">
        <v>1</v>
      </c>
      <c r="AK7" s="24" t="s">
        <v>20</v>
      </c>
      <c r="AN7" s="22" t="s">
        <v>1</v>
      </c>
      <c r="AR7" s="17"/>
      <c r="BE7" s="170"/>
      <c r="BS7" s="14" t="s">
        <v>6</v>
      </c>
    </row>
    <row r="8" spans="1:74" ht="12" customHeight="1">
      <c r="B8" s="17"/>
      <c r="D8" s="24" t="s">
        <v>21</v>
      </c>
      <c r="K8" s="22" t="s">
        <v>22</v>
      </c>
      <c r="AK8" s="24" t="s">
        <v>23</v>
      </c>
      <c r="AN8" s="25" t="s">
        <v>24</v>
      </c>
      <c r="AR8" s="17"/>
      <c r="BE8" s="170"/>
      <c r="BS8" s="14" t="s">
        <v>6</v>
      </c>
    </row>
    <row r="9" spans="1:74" ht="14.45" customHeight="1">
      <c r="B9" s="17"/>
      <c r="AR9" s="17"/>
      <c r="BE9" s="170"/>
      <c r="BS9" s="14" t="s">
        <v>6</v>
      </c>
    </row>
    <row r="10" spans="1:74" ht="12" customHeight="1">
      <c r="B10" s="17"/>
      <c r="D10" s="24" t="s">
        <v>25</v>
      </c>
      <c r="AK10" s="24" t="s">
        <v>26</v>
      </c>
      <c r="AN10" s="22" t="s">
        <v>1</v>
      </c>
      <c r="AR10" s="17"/>
      <c r="BE10" s="170"/>
      <c r="BS10" s="14" t="s">
        <v>6</v>
      </c>
    </row>
    <row r="11" spans="1:74" ht="18.399999999999999" customHeight="1">
      <c r="B11" s="17"/>
      <c r="E11" s="22" t="s">
        <v>27</v>
      </c>
      <c r="AK11" s="24" t="s">
        <v>28</v>
      </c>
      <c r="AN11" s="22" t="s">
        <v>1</v>
      </c>
      <c r="AR11" s="17"/>
      <c r="BE11" s="170"/>
      <c r="BS11" s="14" t="s">
        <v>6</v>
      </c>
    </row>
    <row r="12" spans="1:74" ht="6.95" customHeight="1">
      <c r="B12" s="17"/>
      <c r="AR12" s="17"/>
      <c r="BE12" s="170"/>
      <c r="BS12" s="14" t="s">
        <v>6</v>
      </c>
    </row>
    <row r="13" spans="1:74" ht="12" customHeight="1">
      <c r="B13" s="17"/>
      <c r="D13" s="24" t="s">
        <v>29</v>
      </c>
      <c r="AK13" s="24" t="s">
        <v>26</v>
      </c>
      <c r="AN13" s="26" t="s">
        <v>30</v>
      </c>
      <c r="AR13" s="17"/>
      <c r="BE13" s="170"/>
      <c r="BS13" s="14" t="s">
        <v>6</v>
      </c>
    </row>
    <row r="14" spans="1:74" ht="12.75">
      <c r="B14" s="17"/>
      <c r="E14" s="175" t="s">
        <v>30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24" t="s">
        <v>28</v>
      </c>
      <c r="AN14" s="26" t="s">
        <v>30</v>
      </c>
      <c r="AR14" s="17"/>
      <c r="BE14" s="170"/>
      <c r="BS14" s="14" t="s">
        <v>6</v>
      </c>
    </row>
    <row r="15" spans="1:74" ht="6.95" customHeight="1">
      <c r="B15" s="17"/>
      <c r="AR15" s="17"/>
      <c r="BE15" s="170"/>
      <c r="BS15" s="14" t="s">
        <v>4</v>
      </c>
    </row>
    <row r="16" spans="1:74" ht="12" customHeight="1">
      <c r="B16" s="17"/>
      <c r="D16" s="24" t="s">
        <v>31</v>
      </c>
      <c r="AK16" s="24" t="s">
        <v>26</v>
      </c>
      <c r="AN16" s="22" t="s">
        <v>1</v>
      </c>
      <c r="AR16" s="17"/>
      <c r="BE16" s="170"/>
      <c r="BS16" s="14" t="s">
        <v>32</v>
      </c>
    </row>
    <row r="17" spans="2:71" ht="18.399999999999999" customHeight="1">
      <c r="B17" s="17"/>
      <c r="E17" s="22" t="s">
        <v>33</v>
      </c>
      <c r="AK17" s="24" t="s">
        <v>28</v>
      </c>
      <c r="AN17" s="22" t="s">
        <v>1</v>
      </c>
      <c r="AR17" s="17"/>
      <c r="BE17" s="170"/>
      <c r="BS17" s="14" t="s">
        <v>32</v>
      </c>
    </row>
    <row r="18" spans="2:71" ht="6.95" customHeight="1">
      <c r="B18" s="17"/>
      <c r="AR18" s="17"/>
      <c r="BE18" s="170"/>
      <c r="BS18" s="14" t="s">
        <v>8</v>
      </c>
    </row>
    <row r="19" spans="2:71" ht="12" customHeight="1">
      <c r="B19" s="17"/>
      <c r="D19" s="24" t="s">
        <v>34</v>
      </c>
      <c r="AK19" s="24" t="s">
        <v>26</v>
      </c>
      <c r="AN19" s="22" t="s">
        <v>1</v>
      </c>
      <c r="AR19" s="17"/>
      <c r="BE19" s="170"/>
      <c r="BS19" s="14" t="s">
        <v>8</v>
      </c>
    </row>
    <row r="20" spans="2:71" ht="18.399999999999999" customHeight="1">
      <c r="B20" s="17"/>
      <c r="E20" s="22" t="s">
        <v>35</v>
      </c>
      <c r="AK20" s="24" t="s">
        <v>28</v>
      </c>
      <c r="AN20" s="22" t="s">
        <v>1</v>
      </c>
      <c r="AR20" s="17"/>
      <c r="BE20" s="170"/>
      <c r="BS20" s="14" t="s">
        <v>32</v>
      </c>
    </row>
    <row r="21" spans="2:71" ht="6.95" customHeight="1">
      <c r="B21" s="17"/>
      <c r="AR21" s="17"/>
      <c r="BE21" s="170"/>
    </row>
    <row r="22" spans="2:71" ht="12" customHeight="1">
      <c r="B22" s="17"/>
      <c r="D22" s="24" t="s">
        <v>36</v>
      </c>
      <c r="AR22" s="17"/>
      <c r="BE22" s="170"/>
    </row>
    <row r="23" spans="2:71" ht="16.5" customHeight="1">
      <c r="B23" s="17"/>
      <c r="E23" s="177" t="s">
        <v>1</v>
      </c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R23" s="17"/>
      <c r="BE23" s="170"/>
    </row>
    <row r="24" spans="2:71" ht="6.95" customHeight="1">
      <c r="B24" s="17"/>
      <c r="AR24" s="17"/>
      <c r="BE24" s="170"/>
    </row>
    <row r="25" spans="2:7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70"/>
    </row>
    <row r="26" spans="2:71" s="1" customFormat="1" ht="25.9" customHeight="1">
      <c r="B26" s="29"/>
      <c r="D26" s="30" t="s">
        <v>37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78">
        <f>ROUND(AG94,0)</f>
        <v>0</v>
      </c>
      <c r="AL26" s="179"/>
      <c r="AM26" s="179"/>
      <c r="AN26" s="179"/>
      <c r="AO26" s="179"/>
      <c r="AR26" s="29"/>
      <c r="BE26" s="170"/>
    </row>
    <row r="27" spans="2:71" s="1" customFormat="1" ht="6.95" customHeight="1">
      <c r="B27" s="29"/>
      <c r="AR27" s="29"/>
      <c r="BE27" s="170"/>
    </row>
    <row r="28" spans="2:71" s="1" customFormat="1" ht="12.75">
      <c r="B28" s="29"/>
      <c r="L28" s="180" t="s">
        <v>38</v>
      </c>
      <c r="M28" s="180"/>
      <c r="N28" s="180"/>
      <c r="O28" s="180"/>
      <c r="P28" s="180"/>
      <c r="W28" s="180" t="s">
        <v>39</v>
      </c>
      <c r="X28" s="180"/>
      <c r="Y28" s="180"/>
      <c r="Z28" s="180"/>
      <c r="AA28" s="180"/>
      <c r="AB28" s="180"/>
      <c r="AC28" s="180"/>
      <c r="AD28" s="180"/>
      <c r="AE28" s="180"/>
      <c r="AK28" s="180" t="s">
        <v>40</v>
      </c>
      <c r="AL28" s="180"/>
      <c r="AM28" s="180"/>
      <c r="AN28" s="180"/>
      <c r="AO28" s="180"/>
      <c r="AR28" s="29"/>
      <c r="BE28" s="170"/>
    </row>
    <row r="29" spans="2:71" s="2" customFormat="1" ht="14.45" customHeight="1">
      <c r="B29" s="33"/>
      <c r="D29" s="24" t="s">
        <v>41</v>
      </c>
      <c r="F29" s="24" t="s">
        <v>42</v>
      </c>
      <c r="L29" s="183">
        <v>0.21</v>
      </c>
      <c r="M29" s="182"/>
      <c r="N29" s="182"/>
      <c r="O29" s="182"/>
      <c r="P29" s="182"/>
      <c r="W29" s="181">
        <f>ROUND(AZ94, 0)</f>
        <v>0</v>
      </c>
      <c r="X29" s="182"/>
      <c r="Y29" s="182"/>
      <c r="Z29" s="182"/>
      <c r="AA29" s="182"/>
      <c r="AB29" s="182"/>
      <c r="AC29" s="182"/>
      <c r="AD29" s="182"/>
      <c r="AE29" s="182"/>
      <c r="AK29" s="181">
        <f>ROUND(AV94, 0)</f>
        <v>0</v>
      </c>
      <c r="AL29" s="182"/>
      <c r="AM29" s="182"/>
      <c r="AN29" s="182"/>
      <c r="AO29" s="182"/>
      <c r="AR29" s="33"/>
      <c r="BE29" s="171"/>
    </row>
    <row r="30" spans="2:71" s="2" customFormat="1" ht="14.45" customHeight="1">
      <c r="B30" s="33"/>
      <c r="F30" s="24" t="s">
        <v>43</v>
      </c>
      <c r="L30" s="183">
        <v>0.12</v>
      </c>
      <c r="M30" s="182"/>
      <c r="N30" s="182"/>
      <c r="O30" s="182"/>
      <c r="P30" s="182"/>
      <c r="W30" s="181">
        <f>ROUND(BA94, 0)</f>
        <v>0</v>
      </c>
      <c r="X30" s="182"/>
      <c r="Y30" s="182"/>
      <c r="Z30" s="182"/>
      <c r="AA30" s="182"/>
      <c r="AB30" s="182"/>
      <c r="AC30" s="182"/>
      <c r="AD30" s="182"/>
      <c r="AE30" s="182"/>
      <c r="AK30" s="181">
        <f>ROUND(AW94, 0)</f>
        <v>0</v>
      </c>
      <c r="AL30" s="182"/>
      <c r="AM30" s="182"/>
      <c r="AN30" s="182"/>
      <c r="AO30" s="182"/>
      <c r="AR30" s="33"/>
      <c r="BE30" s="171"/>
    </row>
    <row r="31" spans="2:71" s="2" customFormat="1" ht="14.45" hidden="1" customHeight="1">
      <c r="B31" s="33"/>
      <c r="F31" s="24" t="s">
        <v>44</v>
      </c>
      <c r="L31" s="183">
        <v>0.21</v>
      </c>
      <c r="M31" s="182"/>
      <c r="N31" s="182"/>
      <c r="O31" s="182"/>
      <c r="P31" s="182"/>
      <c r="W31" s="181">
        <f>ROUND(BB94, 0)</f>
        <v>0</v>
      </c>
      <c r="X31" s="182"/>
      <c r="Y31" s="182"/>
      <c r="Z31" s="182"/>
      <c r="AA31" s="182"/>
      <c r="AB31" s="182"/>
      <c r="AC31" s="182"/>
      <c r="AD31" s="182"/>
      <c r="AE31" s="182"/>
      <c r="AK31" s="181">
        <v>0</v>
      </c>
      <c r="AL31" s="182"/>
      <c r="AM31" s="182"/>
      <c r="AN31" s="182"/>
      <c r="AO31" s="182"/>
      <c r="AR31" s="33"/>
      <c r="BE31" s="171"/>
    </row>
    <row r="32" spans="2:71" s="2" customFormat="1" ht="14.45" hidden="1" customHeight="1">
      <c r="B32" s="33"/>
      <c r="F32" s="24" t="s">
        <v>45</v>
      </c>
      <c r="L32" s="183">
        <v>0.12</v>
      </c>
      <c r="M32" s="182"/>
      <c r="N32" s="182"/>
      <c r="O32" s="182"/>
      <c r="P32" s="182"/>
      <c r="W32" s="181">
        <f>ROUND(BC94, 0)</f>
        <v>0</v>
      </c>
      <c r="X32" s="182"/>
      <c r="Y32" s="182"/>
      <c r="Z32" s="182"/>
      <c r="AA32" s="182"/>
      <c r="AB32" s="182"/>
      <c r="AC32" s="182"/>
      <c r="AD32" s="182"/>
      <c r="AE32" s="182"/>
      <c r="AK32" s="181">
        <v>0</v>
      </c>
      <c r="AL32" s="182"/>
      <c r="AM32" s="182"/>
      <c r="AN32" s="182"/>
      <c r="AO32" s="182"/>
      <c r="AR32" s="33"/>
      <c r="BE32" s="171"/>
    </row>
    <row r="33" spans="2:57" s="2" customFormat="1" ht="14.45" hidden="1" customHeight="1">
      <c r="B33" s="33"/>
      <c r="F33" s="24" t="s">
        <v>46</v>
      </c>
      <c r="L33" s="183">
        <v>0</v>
      </c>
      <c r="M33" s="182"/>
      <c r="N33" s="182"/>
      <c r="O33" s="182"/>
      <c r="P33" s="182"/>
      <c r="W33" s="181">
        <f>ROUND(BD94, 0)</f>
        <v>0</v>
      </c>
      <c r="X33" s="182"/>
      <c r="Y33" s="182"/>
      <c r="Z33" s="182"/>
      <c r="AA33" s="182"/>
      <c r="AB33" s="182"/>
      <c r="AC33" s="182"/>
      <c r="AD33" s="182"/>
      <c r="AE33" s="182"/>
      <c r="AK33" s="181">
        <v>0</v>
      </c>
      <c r="AL33" s="182"/>
      <c r="AM33" s="182"/>
      <c r="AN33" s="182"/>
      <c r="AO33" s="182"/>
      <c r="AR33" s="33"/>
      <c r="BE33" s="171"/>
    </row>
    <row r="34" spans="2:57" s="1" customFormat="1" ht="6.95" customHeight="1">
      <c r="B34" s="29"/>
      <c r="AR34" s="29"/>
      <c r="BE34" s="170"/>
    </row>
    <row r="35" spans="2:57" s="1" customFormat="1" ht="25.9" customHeight="1">
      <c r="B35" s="29"/>
      <c r="C35" s="34"/>
      <c r="D35" s="35" t="s">
        <v>47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48</v>
      </c>
      <c r="U35" s="36"/>
      <c r="V35" s="36"/>
      <c r="W35" s="36"/>
      <c r="X35" s="184" t="s">
        <v>49</v>
      </c>
      <c r="Y35" s="185"/>
      <c r="Z35" s="185"/>
      <c r="AA35" s="185"/>
      <c r="AB35" s="185"/>
      <c r="AC35" s="36"/>
      <c r="AD35" s="36"/>
      <c r="AE35" s="36"/>
      <c r="AF35" s="36"/>
      <c r="AG35" s="36"/>
      <c r="AH35" s="36"/>
      <c r="AI35" s="36"/>
      <c r="AJ35" s="36"/>
      <c r="AK35" s="186">
        <f>SUM(AK26:AK33)</f>
        <v>0</v>
      </c>
      <c r="AL35" s="185"/>
      <c r="AM35" s="185"/>
      <c r="AN35" s="185"/>
      <c r="AO35" s="187"/>
      <c r="AP35" s="34"/>
      <c r="AQ35" s="34"/>
      <c r="AR35" s="29"/>
    </row>
    <row r="36" spans="2:57" s="1" customFormat="1" ht="6.95" customHeight="1">
      <c r="B36" s="29"/>
      <c r="AR36" s="29"/>
    </row>
    <row r="37" spans="2:57" s="1" customFormat="1" ht="14.45" customHeight="1">
      <c r="B37" s="29"/>
      <c r="AR37" s="29"/>
    </row>
    <row r="38" spans="2:57" ht="14.45" customHeight="1">
      <c r="B38" s="17"/>
      <c r="AR38" s="17"/>
    </row>
    <row r="39" spans="2:57" ht="14.45" customHeight="1">
      <c r="B39" s="17"/>
      <c r="AR39" s="17"/>
    </row>
    <row r="40" spans="2:57" ht="14.45" customHeight="1">
      <c r="B40" s="17"/>
      <c r="AR40" s="17"/>
    </row>
    <row r="41" spans="2:57" ht="14.45" customHeight="1">
      <c r="B41" s="17"/>
      <c r="AR41" s="17"/>
    </row>
    <row r="42" spans="2:57" ht="14.45" customHeight="1">
      <c r="B42" s="17"/>
      <c r="AR42" s="17"/>
    </row>
    <row r="43" spans="2:57" ht="14.45" customHeight="1">
      <c r="B43" s="17"/>
      <c r="AR43" s="17"/>
    </row>
    <row r="44" spans="2:57" ht="14.45" customHeight="1">
      <c r="B44" s="17"/>
      <c r="AR44" s="17"/>
    </row>
    <row r="45" spans="2:57" ht="14.45" customHeight="1">
      <c r="B45" s="17"/>
      <c r="AR45" s="17"/>
    </row>
    <row r="46" spans="2:57" ht="14.45" customHeight="1">
      <c r="B46" s="17"/>
      <c r="AR46" s="17"/>
    </row>
    <row r="47" spans="2:57" ht="14.45" customHeight="1">
      <c r="B47" s="17"/>
      <c r="AR47" s="17"/>
    </row>
    <row r="48" spans="2:57" ht="14.45" customHeight="1">
      <c r="B48" s="17"/>
      <c r="AR48" s="17"/>
    </row>
    <row r="49" spans="2:44" s="1" customFormat="1" ht="14.45" customHeight="1">
      <c r="B49" s="29"/>
      <c r="D49" s="38" t="s">
        <v>50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51</v>
      </c>
      <c r="AI49" s="39"/>
      <c r="AJ49" s="39"/>
      <c r="AK49" s="39"/>
      <c r="AL49" s="39"/>
      <c r="AM49" s="39"/>
      <c r="AN49" s="39"/>
      <c r="AO49" s="39"/>
      <c r="AR49" s="29"/>
    </row>
    <row r="50" spans="2:44" ht="11.25">
      <c r="B50" s="17"/>
      <c r="AR50" s="17"/>
    </row>
    <row r="51" spans="2:44" ht="11.25">
      <c r="B51" s="17"/>
      <c r="AR51" s="17"/>
    </row>
    <row r="52" spans="2:44" ht="11.25">
      <c r="B52" s="17"/>
      <c r="AR52" s="17"/>
    </row>
    <row r="53" spans="2:44" ht="11.25">
      <c r="B53" s="17"/>
      <c r="AR53" s="17"/>
    </row>
    <row r="54" spans="2:44" ht="11.25">
      <c r="B54" s="17"/>
      <c r="AR54" s="17"/>
    </row>
    <row r="55" spans="2:44" ht="11.25">
      <c r="B55" s="17"/>
      <c r="AR55" s="17"/>
    </row>
    <row r="56" spans="2:44" ht="11.25">
      <c r="B56" s="17"/>
      <c r="AR56" s="17"/>
    </row>
    <row r="57" spans="2:44" ht="11.25">
      <c r="B57" s="17"/>
      <c r="AR57" s="17"/>
    </row>
    <row r="58" spans="2:44" ht="11.25">
      <c r="B58" s="17"/>
      <c r="AR58" s="17"/>
    </row>
    <row r="59" spans="2:44" ht="11.25">
      <c r="B59" s="17"/>
      <c r="AR59" s="17"/>
    </row>
    <row r="60" spans="2:44" s="1" customFormat="1" ht="12.75">
      <c r="B60" s="29"/>
      <c r="D60" s="40" t="s">
        <v>52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53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52</v>
      </c>
      <c r="AI60" s="31"/>
      <c r="AJ60" s="31"/>
      <c r="AK60" s="31"/>
      <c r="AL60" s="31"/>
      <c r="AM60" s="40" t="s">
        <v>53</v>
      </c>
      <c r="AN60" s="31"/>
      <c r="AO60" s="31"/>
      <c r="AR60" s="29"/>
    </row>
    <row r="61" spans="2:44" ht="11.25">
      <c r="B61" s="17"/>
      <c r="AR61" s="17"/>
    </row>
    <row r="62" spans="2:44" ht="11.25">
      <c r="B62" s="17"/>
      <c r="AR62" s="17"/>
    </row>
    <row r="63" spans="2:44" ht="11.25">
      <c r="B63" s="17"/>
      <c r="AR63" s="17"/>
    </row>
    <row r="64" spans="2:44" s="1" customFormat="1" ht="12.75">
      <c r="B64" s="29"/>
      <c r="D64" s="38" t="s">
        <v>54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55</v>
      </c>
      <c r="AI64" s="39"/>
      <c r="AJ64" s="39"/>
      <c r="AK64" s="39"/>
      <c r="AL64" s="39"/>
      <c r="AM64" s="39"/>
      <c r="AN64" s="39"/>
      <c r="AO64" s="39"/>
      <c r="AR64" s="29"/>
    </row>
    <row r="65" spans="2:44" ht="11.25">
      <c r="B65" s="17"/>
      <c r="AR65" s="17"/>
    </row>
    <row r="66" spans="2:44" ht="11.25">
      <c r="B66" s="17"/>
      <c r="AR66" s="17"/>
    </row>
    <row r="67" spans="2:44" ht="11.25">
      <c r="B67" s="17"/>
      <c r="AR67" s="17"/>
    </row>
    <row r="68" spans="2:44" ht="11.25">
      <c r="B68" s="17"/>
      <c r="AR68" s="17"/>
    </row>
    <row r="69" spans="2:44" ht="11.25">
      <c r="B69" s="17"/>
      <c r="AR69" s="17"/>
    </row>
    <row r="70" spans="2:44" ht="11.25">
      <c r="B70" s="17"/>
      <c r="AR70" s="17"/>
    </row>
    <row r="71" spans="2:44" ht="11.25">
      <c r="B71" s="17"/>
      <c r="AR71" s="17"/>
    </row>
    <row r="72" spans="2:44" ht="11.25">
      <c r="B72" s="17"/>
      <c r="AR72" s="17"/>
    </row>
    <row r="73" spans="2:44" ht="11.25">
      <c r="B73" s="17"/>
      <c r="AR73" s="17"/>
    </row>
    <row r="74" spans="2:44" ht="11.25">
      <c r="B74" s="17"/>
      <c r="AR74" s="17"/>
    </row>
    <row r="75" spans="2:44" s="1" customFormat="1" ht="12.75">
      <c r="B75" s="29"/>
      <c r="D75" s="40" t="s">
        <v>52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53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52</v>
      </c>
      <c r="AI75" s="31"/>
      <c r="AJ75" s="31"/>
      <c r="AK75" s="31"/>
      <c r="AL75" s="31"/>
      <c r="AM75" s="40" t="s">
        <v>53</v>
      </c>
      <c r="AN75" s="31"/>
      <c r="AO75" s="31"/>
      <c r="AR75" s="29"/>
    </row>
    <row r="76" spans="2:44" s="1" customFormat="1" ht="11.25">
      <c r="B76" s="29"/>
      <c r="AR76" s="29"/>
    </row>
    <row r="77" spans="2:44" s="1" customFormat="1" ht="6.9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9"/>
    </row>
    <row r="81" spans="1:91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9"/>
    </row>
    <row r="82" spans="1:91" s="1" customFormat="1" ht="24.95" customHeight="1">
      <c r="B82" s="29"/>
      <c r="C82" s="18" t="s">
        <v>56</v>
      </c>
      <c r="AR82" s="29"/>
    </row>
    <row r="83" spans="1:91" s="1" customFormat="1" ht="6.95" customHeight="1">
      <c r="B83" s="29"/>
      <c r="AR83" s="29"/>
    </row>
    <row r="84" spans="1:91" s="3" customFormat="1" ht="12" customHeight="1">
      <c r="B84" s="45"/>
      <c r="C84" s="24" t="s">
        <v>14</v>
      </c>
      <c r="L84" s="3" t="str">
        <f>K5</f>
        <v>2024-012</v>
      </c>
      <c r="AR84" s="45"/>
    </row>
    <row r="85" spans="1:91" s="4" customFormat="1" ht="36.950000000000003" customHeight="1">
      <c r="B85" s="46"/>
      <c r="C85" s="47" t="s">
        <v>17</v>
      </c>
      <c r="L85" s="188" t="str">
        <f>K6</f>
        <v>Rekonstrukce povrchu plochy školních dílen a vybudování svářečské dílny Strakonická 952, Horažďovice</v>
      </c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  <c r="AO85" s="189"/>
      <c r="AR85" s="46"/>
    </row>
    <row r="86" spans="1:91" s="1" customFormat="1" ht="6.95" customHeight="1">
      <c r="B86" s="29"/>
      <c r="AR86" s="29"/>
    </row>
    <row r="87" spans="1:91" s="1" customFormat="1" ht="12" customHeight="1">
      <c r="B87" s="29"/>
      <c r="C87" s="24" t="s">
        <v>21</v>
      </c>
      <c r="L87" s="48" t="str">
        <f>IF(K8="","",K8)</f>
        <v>Horažďovice</v>
      </c>
      <c r="AI87" s="24" t="s">
        <v>23</v>
      </c>
      <c r="AM87" s="190" t="str">
        <f>IF(AN8= "","",AN8)</f>
        <v>7. 5. 2024</v>
      </c>
      <c r="AN87" s="190"/>
      <c r="AR87" s="29"/>
    </row>
    <row r="88" spans="1:91" s="1" customFormat="1" ht="6.95" customHeight="1">
      <c r="B88" s="29"/>
      <c r="AR88" s="29"/>
    </row>
    <row r="89" spans="1:91" s="1" customFormat="1" ht="15.2" customHeight="1">
      <c r="B89" s="29"/>
      <c r="C89" s="24" t="s">
        <v>25</v>
      </c>
      <c r="L89" s="3" t="str">
        <f>IF(E11= "","",E11)</f>
        <v>Střední škola Horažďovice</v>
      </c>
      <c r="AI89" s="24" t="s">
        <v>31</v>
      </c>
      <c r="AM89" s="191" t="str">
        <f>IF(E17="","",E17)</f>
        <v>ADESTIK s.r.o.</v>
      </c>
      <c r="AN89" s="192"/>
      <c r="AO89" s="192"/>
      <c r="AP89" s="192"/>
      <c r="AR89" s="29"/>
      <c r="AS89" s="193" t="s">
        <v>57</v>
      </c>
      <c r="AT89" s="194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1" s="1" customFormat="1" ht="15.2" customHeight="1">
      <c r="B90" s="29"/>
      <c r="C90" s="24" t="s">
        <v>29</v>
      </c>
      <c r="L90" s="3" t="str">
        <f>IF(E14= "Vyplň údaj","",E14)</f>
        <v/>
      </c>
      <c r="AI90" s="24" t="s">
        <v>34</v>
      </c>
      <c r="AM90" s="191" t="str">
        <f>IF(E20="","",E20)</f>
        <v xml:space="preserve"> </v>
      </c>
      <c r="AN90" s="192"/>
      <c r="AO90" s="192"/>
      <c r="AP90" s="192"/>
      <c r="AR90" s="29"/>
      <c r="AS90" s="195"/>
      <c r="AT90" s="196"/>
      <c r="BD90" s="53"/>
    </row>
    <row r="91" spans="1:91" s="1" customFormat="1" ht="10.9" customHeight="1">
      <c r="B91" s="29"/>
      <c r="AR91" s="29"/>
      <c r="AS91" s="195"/>
      <c r="AT91" s="196"/>
      <c r="BD91" s="53"/>
    </row>
    <row r="92" spans="1:91" s="1" customFormat="1" ht="29.25" customHeight="1">
      <c r="B92" s="29"/>
      <c r="C92" s="197" t="s">
        <v>58</v>
      </c>
      <c r="D92" s="198"/>
      <c r="E92" s="198"/>
      <c r="F92" s="198"/>
      <c r="G92" s="198"/>
      <c r="H92" s="54"/>
      <c r="I92" s="199" t="s">
        <v>59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60</v>
      </c>
      <c r="AH92" s="198"/>
      <c r="AI92" s="198"/>
      <c r="AJ92" s="198"/>
      <c r="AK92" s="198"/>
      <c r="AL92" s="198"/>
      <c r="AM92" s="198"/>
      <c r="AN92" s="199" t="s">
        <v>61</v>
      </c>
      <c r="AO92" s="198"/>
      <c r="AP92" s="201"/>
      <c r="AQ92" s="55" t="s">
        <v>62</v>
      </c>
      <c r="AR92" s="29"/>
      <c r="AS92" s="56" t="s">
        <v>63</v>
      </c>
      <c r="AT92" s="57" t="s">
        <v>64</v>
      </c>
      <c r="AU92" s="57" t="s">
        <v>65</v>
      </c>
      <c r="AV92" s="57" t="s">
        <v>66</v>
      </c>
      <c r="AW92" s="57" t="s">
        <v>67</v>
      </c>
      <c r="AX92" s="57" t="s">
        <v>68</v>
      </c>
      <c r="AY92" s="57" t="s">
        <v>69</v>
      </c>
      <c r="AZ92" s="57" t="s">
        <v>70</v>
      </c>
      <c r="BA92" s="57" t="s">
        <v>71</v>
      </c>
      <c r="BB92" s="57" t="s">
        <v>72</v>
      </c>
      <c r="BC92" s="57" t="s">
        <v>73</v>
      </c>
      <c r="BD92" s="58" t="s">
        <v>74</v>
      </c>
    </row>
    <row r="93" spans="1:91" s="1" customFormat="1" ht="10.9" customHeight="1">
      <c r="B93" s="29"/>
      <c r="AR93" s="29"/>
      <c r="AS93" s="5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1" s="5" customFormat="1" ht="32.450000000000003" customHeight="1">
      <c r="B94" s="60"/>
      <c r="C94" s="61" t="s">
        <v>75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205">
        <f>ROUND(SUM(AG95:AG96),0)</f>
        <v>0</v>
      </c>
      <c r="AH94" s="205"/>
      <c r="AI94" s="205"/>
      <c r="AJ94" s="205"/>
      <c r="AK94" s="205"/>
      <c r="AL94" s="205"/>
      <c r="AM94" s="205"/>
      <c r="AN94" s="206">
        <f>SUM(AG94,AT94)</f>
        <v>0</v>
      </c>
      <c r="AO94" s="206"/>
      <c r="AP94" s="206"/>
      <c r="AQ94" s="64" t="s">
        <v>1</v>
      </c>
      <c r="AR94" s="60"/>
      <c r="AS94" s="65">
        <f>ROUND(SUM(AS95:AS96),0)</f>
        <v>0</v>
      </c>
      <c r="AT94" s="66">
        <f>ROUND(SUM(AV94:AW94),0)</f>
        <v>0</v>
      </c>
      <c r="AU94" s="67">
        <f>ROUND(SUM(AU95:AU96),5)</f>
        <v>0</v>
      </c>
      <c r="AV94" s="66">
        <f>ROUND(AZ94*L29,0)</f>
        <v>0</v>
      </c>
      <c r="AW94" s="66">
        <f>ROUND(BA94*L30,0)</f>
        <v>0</v>
      </c>
      <c r="AX94" s="66">
        <f>ROUND(BB94*L29,0)</f>
        <v>0</v>
      </c>
      <c r="AY94" s="66">
        <f>ROUND(BC94*L30,0)</f>
        <v>0</v>
      </c>
      <c r="AZ94" s="66">
        <f>ROUND(SUM(AZ95:AZ96),0)</f>
        <v>0</v>
      </c>
      <c r="BA94" s="66">
        <f>ROUND(SUM(BA95:BA96),0)</f>
        <v>0</v>
      </c>
      <c r="BB94" s="66">
        <f>ROUND(SUM(BB95:BB96),0)</f>
        <v>0</v>
      </c>
      <c r="BC94" s="66">
        <f>ROUND(SUM(BC95:BC96),0)</f>
        <v>0</v>
      </c>
      <c r="BD94" s="68">
        <f>ROUND(SUM(BD95:BD96),0)</f>
        <v>0</v>
      </c>
      <c r="BS94" s="69" t="s">
        <v>76</v>
      </c>
      <c r="BT94" s="69" t="s">
        <v>77</v>
      </c>
      <c r="BU94" s="70" t="s">
        <v>78</v>
      </c>
      <c r="BV94" s="69" t="s">
        <v>79</v>
      </c>
      <c r="BW94" s="69" t="s">
        <v>5</v>
      </c>
      <c r="BX94" s="69" t="s">
        <v>80</v>
      </c>
      <c r="CL94" s="69" t="s">
        <v>1</v>
      </c>
    </row>
    <row r="95" spans="1:91" s="6" customFormat="1" ht="16.5" customHeight="1">
      <c r="A95" s="71" t="s">
        <v>81</v>
      </c>
      <c r="B95" s="72"/>
      <c r="C95" s="73"/>
      <c r="D95" s="204" t="s">
        <v>82</v>
      </c>
      <c r="E95" s="204"/>
      <c r="F95" s="204"/>
      <c r="G95" s="204"/>
      <c r="H95" s="204"/>
      <c r="I95" s="74"/>
      <c r="J95" s="204" t="s">
        <v>83</v>
      </c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02">
        <f>'010 - Rekonstrukce povrch...'!J30</f>
        <v>0</v>
      </c>
      <c r="AH95" s="203"/>
      <c r="AI95" s="203"/>
      <c r="AJ95" s="203"/>
      <c r="AK95" s="203"/>
      <c r="AL95" s="203"/>
      <c r="AM95" s="203"/>
      <c r="AN95" s="202">
        <f>SUM(AG95,AT95)</f>
        <v>0</v>
      </c>
      <c r="AO95" s="203"/>
      <c r="AP95" s="203"/>
      <c r="AQ95" s="75" t="s">
        <v>84</v>
      </c>
      <c r="AR95" s="72"/>
      <c r="AS95" s="76">
        <v>0</v>
      </c>
      <c r="AT95" s="77">
        <f>ROUND(SUM(AV95:AW95),0)</f>
        <v>0</v>
      </c>
      <c r="AU95" s="78">
        <f>'010 - Rekonstrukce povrch...'!P129</f>
        <v>0</v>
      </c>
      <c r="AV95" s="77">
        <f>'010 - Rekonstrukce povrch...'!J33</f>
        <v>0</v>
      </c>
      <c r="AW95" s="77">
        <f>'010 - Rekonstrukce povrch...'!J34</f>
        <v>0</v>
      </c>
      <c r="AX95" s="77">
        <f>'010 - Rekonstrukce povrch...'!J35</f>
        <v>0</v>
      </c>
      <c r="AY95" s="77">
        <f>'010 - Rekonstrukce povrch...'!J36</f>
        <v>0</v>
      </c>
      <c r="AZ95" s="77">
        <f>'010 - Rekonstrukce povrch...'!F33</f>
        <v>0</v>
      </c>
      <c r="BA95" s="77">
        <f>'010 - Rekonstrukce povrch...'!F34</f>
        <v>0</v>
      </c>
      <c r="BB95" s="77">
        <f>'010 - Rekonstrukce povrch...'!F35</f>
        <v>0</v>
      </c>
      <c r="BC95" s="77">
        <f>'010 - Rekonstrukce povrch...'!F36</f>
        <v>0</v>
      </c>
      <c r="BD95" s="79">
        <f>'010 - Rekonstrukce povrch...'!F37</f>
        <v>0</v>
      </c>
      <c r="BT95" s="80" t="s">
        <v>8</v>
      </c>
      <c r="BV95" s="80" t="s">
        <v>79</v>
      </c>
      <c r="BW95" s="80" t="s">
        <v>85</v>
      </c>
      <c r="BX95" s="80" t="s">
        <v>5</v>
      </c>
      <c r="CL95" s="80" t="s">
        <v>1</v>
      </c>
      <c r="CM95" s="80" t="s">
        <v>86</v>
      </c>
    </row>
    <row r="96" spans="1:91" s="6" customFormat="1" ht="16.5" customHeight="1">
      <c r="A96" s="71" t="s">
        <v>81</v>
      </c>
      <c r="B96" s="72"/>
      <c r="C96" s="73"/>
      <c r="D96" s="204" t="s">
        <v>87</v>
      </c>
      <c r="E96" s="204"/>
      <c r="F96" s="204"/>
      <c r="G96" s="204"/>
      <c r="H96" s="204"/>
      <c r="I96" s="74"/>
      <c r="J96" s="204" t="s">
        <v>88</v>
      </c>
      <c r="K96" s="204"/>
      <c r="L96" s="204"/>
      <c r="M96" s="204"/>
      <c r="N96" s="204"/>
      <c r="O96" s="204"/>
      <c r="P96" s="204"/>
      <c r="Q96" s="204"/>
      <c r="R96" s="204"/>
      <c r="S96" s="204"/>
      <c r="T96" s="204"/>
      <c r="U96" s="204"/>
      <c r="V96" s="204"/>
      <c r="W96" s="204"/>
      <c r="X96" s="204"/>
      <c r="Y96" s="204"/>
      <c r="Z96" s="204"/>
      <c r="AA96" s="204"/>
      <c r="AB96" s="204"/>
      <c r="AC96" s="204"/>
      <c r="AD96" s="204"/>
      <c r="AE96" s="204"/>
      <c r="AF96" s="204"/>
      <c r="AG96" s="202">
        <f>'020 - Svařovna'!J30</f>
        <v>0</v>
      </c>
      <c r="AH96" s="203"/>
      <c r="AI96" s="203"/>
      <c r="AJ96" s="203"/>
      <c r="AK96" s="203"/>
      <c r="AL96" s="203"/>
      <c r="AM96" s="203"/>
      <c r="AN96" s="202">
        <f>SUM(AG96,AT96)</f>
        <v>0</v>
      </c>
      <c r="AO96" s="203"/>
      <c r="AP96" s="203"/>
      <c r="AQ96" s="75" t="s">
        <v>84</v>
      </c>
      <c r="AR96" s="72"/>
      <c r="AS96" s="81">
        <v>0</v>
      </c>
      <c r="AT96" s="82">
        <f>ROUND(SUM(AV96:AW96),0)</f>
        <v>0</v>
      </c>
      <c r="AU96" s="83">
        <f>'020 - Svařovna'!P135</f>
        <v>0</v>
      </c>
      <c r="AV96" s="82">
        <f>'020 - Svařovna'!J33</f>
        <v>0</v>
      </c>
      <c r="AW96" s="82">
        <f>'020 - Svařovna'!J34</f>
        <v>0</v>
      </c>
      <c r="AX96" s="82">
        <f>'020 - Svařovna'!J35</f>
        <v>0</v>
      </c>
      <c r="AY96" s="82">
        <f>'020 - Svařovna'!J36</f>
        <v>0</v>
      </c>
      <c r="AZ96" s="82">
        <f>'020 - Svařovna'!F33</f>
        <v>0</v>
      </c>
      <c r="BA96" s="82">
        <f>'020 - Svařovna'!F34</f>
        <v>0</v>
      </c>
      <c r="BB96" s="82">
        <f>'020 - Svařovna'!F35</f>
        <v>0</v>
      </c>
      <c r="BC96" s="82">
        <f>'020 - Svařovna'!F36</f>
        <v>0</v>
      </c>
      <c r="BD96" s="84">
        <f>'020 - Svařovna'!F37</f>
        <v>0</v>
      </c>
      <c r="BT96" s="80" t="s">
        <v>8</v>
      </c>
      <c r="BV96" s="80" t="s">
        <v>79</v>
      </c>
      <c r="BW96" s="80" t="s">
        <v>89</v>
      </c>
      <c r="BX96" s="80" t="s">
        <v>5</v>
      </c>
      <c r="CL96" s="80" t="s">
        <v>1</v>
      </c>
      <c r="CM96" s="80" t="s">
        <v>86</v>
      </c>
    </row>
    <row r="97" spans="2:44" s="1" customFormat="1" ht="30" customHeight="1">
      <c r="B97" s="29"/>
      <c r="AR97" s="29"/>
    </row>
    <row r="98" spans="2:44" s="1" customFormat="1" ht="6.95" customHeight="1"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29"/>
    </row>
  </sheetData>
  <sheetProtection algorithmName="SHA-512" hashValue="ut4BN6VHbjNVQYS3VD7yYYsGtvpUj3BkeUfTMO+sHYQEoNDLIo/4+QwjJ840COUk9onlh61PaARdlzA26izvmg==" saltValue="7f8Og5+XFwURry7Ajjrlwx/MBOlpYzu/JjAC9TjMGw59UD6U1q/Jhkl9aM5GJI7NDUW7Mu4feTmACVnPux6jLQ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0 - Rekonstrukce povrch...'!C2" display="/" xr:uid="{00000000-0004-0000-0000-000000000000}"/>
    <hyperlink ref="A96" location="'020 - Svařovna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44"/>
  <sheetViews>
    <sheetView showGridLines="0" topLeftCell="A188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AT2" s="14" t="s">
        <v>85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86</v>
      </c>
    </row>
    <row r="4" spans="2:46" ht="24.95" customHeight="1">
      <c r="B4" s="17"/>
      <c r="D4" s="18" t="s">
        <v>90</v>
      </c>
      <c r="L4" s="17"/>
      <c r="M4" s="85" t="s">
        <v>11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17</v>
      </c>
      <c r="L6" s="17"/>
    </row>
    <row r="7" spans="2:46" ht="26.25" customHeight="1">
      <c r="B7" s="17"/>
      <c r="E7" s="207" t="str">
        <f>'Rekapitulace stavby'!K6</f>
        <v>Rekonstrukce povrchu plochy školních dílen a vybudování svářečské dílny Strakonická 952, Horažďovice</v>
      </c>
      <c r="F7" s="208"/>
      <c r="G7" s="208"/>
      <c r="H7" s="208"/>
      <c r="L7" s="17"/>
    </row>
    <row r="8" spans="2:46" s="1" customFormat="1" ht="12" customHeight="1">
      <c r="B8" s="29"/>
      <c r="D8" s="24" t="s">
        <v>91</v>
      </c>
      <c r="L8" s="29"/>
    </row>
    <row r="9" spans="2:46" s="1" customFormat="1" ht="16.5" customHeight="1">
      <c r="B9" s="29"/>
      <c r="E9" s="188" t="s">
        <v>92</v>
      </c>
      <c r="F9" s="209"/>
      <c r="G9" s="209"/>
      <c r="H9" s="209"/>
      <c r="L9" s="29"/>
    </row>
    <row r="10" spans="2:46" s="1" customFormat="1" ht="11.25">
      <c r="B10" s="29"/>
      <c r="L10" s="29"/>
    </row>
    <row r="11" spans="2:46" s="1" customFormat="1" ht="12" customHeight="1">
      <c r="B11" s="29"/>
      <c r="D11" s="24" t="s">
        <v>19</v>
      </c>
      <c r="F11" s="22" t="s">
        <v>1</v>
      </c>
      <c r="I11" s="24" t="s">
        <v>20</v>
      </c>
      <c r="J11" s="22" t="s">
        <v>1</v>
      </c>
      <c r="L11" s="29"/>
    </row>
    <row r="12" spans="2:46" s="1" customFormat="1" ht="12" customHeight="1">
      <c r="B12" s="29"/>
      <c r="D12" s="24" t="s">
        <v>21</v>
      </c>
      <c r="F12" s="22" t="s">
        <v>22</v>
      </c>
      <c r="I12" s="24" t="s">
        <v>23</v>
      </c>
      <c r="J12" s="49" t="str">
        <f>'Rekapitulace stavby'!AN8</f>
        <v>7. 5. 2024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25</v>
      </c>
      <c r="I14" s="24" t="s">
        <v>26</v>
      </c>
      <c r="J14" s="22" t="s">
        <v>1</v>
      </c>
      <c r="L14" s="29"/>
    </row>
    <row r="15" spans="2:46" s="1" customFormat="1" ht="18" customHeight="1">
      <c r="B15" s="29"/>
      <c r="E15" s="22" t="s">
        <v>27</v>
      </c>
      <c r="I15" s="24" t="s">
        <v>28</v>
      </c>
      <c r="J15" s="22" t="s">
        <v>1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29</v>
      </c>
      <c r="I17" s="24" t="s">
        <v>26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10" t="str">
        <f>'Rekapitulace stavby'!E14</f>
        <v>Vyplň údaj</v>
      </c>
      <c r="F18" s="172"/>
      <c r="G18" s="172"/>
      <c r="H18" s="172"/>
      <c r="I18" s="24" t="s">
        <v>28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31</v>
      </c>
      <c r="I20" s="24" t="s">
        <v>26</v>
      </c>
      <c r="J20" s="22" t="s">
        <v>1</v>
      </c>
      <c r="L20" s="29"/>
    </row>
    <row r="21" spans="2:12" s="1" customFormat="1" ht="18" customHeight="1">
      <c r="B21" s="29"/>
      <c r="E21" s="22" t="s">
        <v>33</v>
      </c>
      <c r="I21" s="24" t="s">
        <v>28</v>
      </c>
      <c r="J21" s="22" t="s">
        <v>1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34</v>
      </c>
      <c r="I23" s="24" t="s">
        <v>26</v>
      </c>
      <c r="J23" s="22" t="str">
        <f>IF('Rekapitulace stavby'!AN19="","",'Rekapitulace stavby'!AN19)</f>
        <v/>
      </c>
      <c r="L23" s="29"/>
    </row>
    <row r="24" spans="2:12" s="1" customFormat="1" ht="18" customHeight="1">
      <c r="B24" s="29"/>
      <c r="E24" s="22" t="str">
        <f>IF('Rekapitulace stavby'!E20="","",'Rekapitulace stavby'!E20)</f>
        <v xml:space="preserve"> </v>
      </c>
      <c r="I24" s="24" t="s">
        <v>28</v>
      </c>
      <c r="J24" s="22" t="str">
        <f>IF('Rekapitulace stavby'!AN20="","",'Rekapitulace stavby'!AN20)</f>
        <v/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36</v>
      </c>
      <c r="L26" s="29"/>
    </row>
    <row r="27" spans="2:12" s="7" customFormat="1" ht="16.5" customHeight="1">
      <c r="B27" s="86"/>
      <c r="E27" s="177" t="s">
        <v>1</v>
      </c>
      <c r="F27" s="177"/>
      <c r="G27" s="177"/>
      <c r="H27" s="177"/>
      <c r="L27" s="86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>
      <c r="B30" s="29"/>
      <c r="D30" s="87" t="s">
        <v>37</v>
      </c>
      <c r="J30" s="63">
        <f>ROUND(J129, 0)</f>
        <v>0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39</v>
      </c>
      <c r="I32" s="32" t="s">
        <v>38</v>
      </c>
      <c r="J32" s="32" t="s">
        <v>40</v>
      </c>
      <c r="L32" s="29"/>
    </row>
    <row r="33" spans="2:12" s="1" customFormat="1" ht="14.45" customHeight="1">
      <c r="B33" s="29"/>
      <c r="D33" s="52" t="s">
        <v>41</v>
      </c>
      <c r="E33" s="24" t="s">
        <v>42</v>
      </c>
      <c r="F33" s="88">
        <f>ROUND((SUM(BE129:BE243)),  0)</f>
        <v>0</v>
      </c>
      <c r="I33" s="89">
        <v>0.21</v>
      </c>
      <c r="J33" s="88">
        <f>ROUND(((SUM(BE129:BE243))*I33),  0)</f>
        <v>0</v>
      </c>
      <c r="L33" s="29"/>
    </row>
    <row r="34" spans="2:12" s="1" customFormat="1" ht="14.45" customHeight="1">
      <c r="B34" s="29"/>
      <c r="E34" s="24" t="s">
        <v>43</v>
      </c>
      <c r="F34" s="88">
        <f>ROUND((SUM(BF129:BF243)),  0)</f>
        <v>0</v>
      </c>
      <c r="I34" s="89">
        <v>0.12</v>
      </c>
      <c r="J34" s="88">
        <f>ROUND(((SUM(BF129:BF243))*I34),  0)</f>
        <v>0</v>
      </c>
      <c r="L34" s="29"/>
    </row>
    <row r="35" spans="2:12" s="1" customFormat="1" ht="14.45" hidden="1" customHeight="1">
      <c r="B35" s="29"/>
      <c r="E35" s="24" t="s">
        <v>44</v>
      </c>
      <c r="F35" s="88">
        <f>ROUND((SUM(BG129:BG243)),  0)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>
      <c r="B36" s="29"/>
      <c r="E36" s="24" t="s">
        <v>45</v>
      </c>
      <c r="F36" s="88">
        <f>ROUND((SUM(BH129:BH243)),  0)</f>
        <v>0</v>
      </c>
      <c r="I36" s="89">
        <v>0.12</v>
      </c>
      <c r="J36" s="88">
        <f>0</f>
        <v>0</v>
      </c>
      <c r="L36" s="29"/>
    </row>
    <row r="37" spans="2:12" s="1" customFormat="1" ht="14.45" hidden="1" customHeight="1">
      <c r="B37" s="29"/>
      <c r="E37" s="24" t="s">
        <v>46</v>
      </c>
      <c r="F37" s="88">
        <f>ROUND((SUM(BI129:BI243)),  0)</f>
        <v>0</v>
      </c>
      <c r="I37" s="89">
        <v>0</v>
      </c>
      <c r="J37" s="88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90"/>
      <c r="D39" s="91" t="s">
        <v>47</v>
      </c>
      <c r="E39" s="54"/>
      <c r="F39" s="54"/>
      <c r="G39" s="92" t="s">
        <v>48</v>
      </c>
      <c r="H39" s="93" t="s">
        <v>49</v>
      </c>
      <c r="I39" s="54"/>
      <c r="J39" s="94">
        <f>SUM(J30:J37)</f>
        <v>0</v>
      </c>
      <c r="K39" s="95"/>
      <c r="L39" s="29"/>
    </row>
    <row r="40" spans="2:12" s="1" customFormat="1" ht="14.45" customHeight="1">
      <c r="B40" s="29"/>
      <c r="L40" s="29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9"/>
      <c r="D50" s="38" t="s">
        <v>50</v>
      </c>
      <c r="E50" s="39"/>
      <c r="F50" s="39"/>
      <c r="G50" s="38" t="s">
        <v>51</v>
      </c>
      <c r="H50" s="39"/>
      <c r="I50" s="39"/>
      <c r="J50" s="39"/>
      <c r="K50" s="39"/>
      <c r="L50" s="29"/>
    </row>
    <row r="51" spans="2:12" ht="11.25">
      <c r="B51" s="17"/>
      <c r="L51" s="17"/>
    </row>
    <row r="52" spans="2:12" ht="11.25">
      <c r="B52" s="17"/>
      <c r="L52" s="17"/>
    </row>
    <row r="53" spans="2:12" ht="11.25">
      <c r="B53" s="17"/>
      <c r="L53" s="17"/>
    </row>
    <row r="54" spans="2:12" ht="11.25">
      <c r="B54" s="17"/>
      <c r="L54" s="17"/>
    </row>
    <row r="55" spans="2:12" ht="11.25">
      <c r="B55" s="17"/>
      <c r="L55" s="17"/>
    </row>
    <row r="56" spans="2:12" ht="11.25">
      <c r="B56" s="17"/>
      <c r="L56" s="17"/>
    </row>
    <row r="57" spans="2:12" ht="11.25">
      <c r="B57" s="17"/>
      <c r="L57" s="17"/>
    </row>
    <row r="58" spans="2:12" ht="11.25">
      <c r="B58" s="17"/>
      <c r="L58" s="17"/>
    </row>
    <row r="59" spans="2:12" ht="11.25">
      <c r="B59" s="17"/>
      <c r="L59" s="17"/>
    </row>
    <row r="60" spans="2:12" ht="11.25">
      <c r="B60" s="17"/>
      <c r="L60" s="17"/>
    </row>
    <row r="61" spans="2:12" s="1" customFormat="1" ht="12.75">
      <c r="B61" s="29"/>
      <c r="D61" s="40" t="s">
        <v>52</v>
      </c>
      <c r="E61" s="31"/>
      <c r="F61" s="96" t="s">
        <v>53</v>
      </c>
      <c r="G61" s="40" t="s">
        <v>52</v>
      </c>
      <c r="H61" s="31"/>
      <c r="I61" s="31"/>
      <c r="J61" s="97" t="s">
        <v>53</v>
      </c>
      <c r="K61" s="31"/>
      <c r="L61" s="29"/>
    </row>
    <row r="62" spans="2:12" ht="11.25">
      <c r="B62" s="17"/>
      <c r="L62" s="17"/>
    </row>
    <row r="63" spans="2:12" ht="11.25">
      <c r="B63" s="17"/>
      <c r="L63" s="17"/>
    </row>
    <row r="64" spans="2:12" ht="11.25">
      <c r="B64" s="17"/>
      <c r="L64" s="17"/>
    </row>
    <row r="65" spans="2:12" s="1" customFormat="1" ht="12.75">
      <c r="B65" s="29"/>
      <c r="D65" s="38" t="s">
        <v>54</v>
      </c>
      <c r="E65" s="39"/>
      <c r="F65" s="39"/>
      <c r="G65" s="38" t="s">
        <v>55</v>
      </c>
      <c r="H65" s="39"/>
      <c r="I65" s="39"/>
      <c r="J65" s="39"/>
      <c r="K65" s="39"/>
      <c r="L65" s="29"/>
    </row>
    <row r="66" spans="2:12" ht="11.25">
      <c r="B66" s="17"/>
      <c r="L66" s="17"/>
    </row>
    <row r="67" spans="2:12" ht="11.25">
      <c r="B67" s="17"/>
      <c r="L67" s="17"/>
    </row>
    <row r="68" spans="2:12" ht="11.25">
      <c r="B68" s="17"/>
      <c r="L68" s="17"/>
    </row>
    <row r="69" spans="2:12" ht="11.25">
      <c r="B69" s="17"/>
      <c r="L69" s="17"/>
    </row>
    <row r="70" spans="2:12" ht="11.25">
      <c r="B70" s="17"/>
      <c r="L70" s="17"/>
    </row>
    <row r="71" spans="2:12" ht="11.25">
      <c r="B71" s="17"/>
      <c r="L71" s="17"/>
    </row>
    <row r="72" spans="2:12" ht="11.25">
      <c r="B72" s="17"/>
      <c r="L72" s="17"/>
    </row>
    <row r="73" spans="2:12" ht="11.25">
      <c r="B73" s="17"/>
      <c r="L73" s="17"/>
    </row>
    <row r="74" spans="2:12" ht="11.25">
      <c r="B74" s="17"/>
      <c r="L74" s="17"/>
    </row>
    <row r="75" spans="2:12" ht="11.25">
      <c r="B75" s="17"/>
      <c r="L75" s="17"/>
    </row>
    <row r="76" spans="2:12" s="1" customFormat="1" ht="12.75">
      <c r="B76" s="29"/>
      <c r="D76" s="40" t="s">
        <v>52</v>
      </c>
      <c r="E76" s="31"/>
      <c r="F76" s="96" t="s">
        <v>53</v>
      </c>
      <c r="G76" s="40" t="s">
        <v>52</v>
      </c>
      <c r="H76" s="31"/>
      <c r="I76" s="31"/>
      <c r="J76" s="97" t="s">
        <v>53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18" t="s">
        <v>93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4" t="s">
        <v>17</v>
      </c>
      <c r="L84" s="29"/>
    </row>
    <row r="85" spans="2:47" s="1" customFormat="1" ht="26.25" customHeight="1">
      <c r="B85" s="29"/>
      <c r="E85" s="207" t="str">
        <f>E7</f>
        <v>Rekonstrukce povrchu plochy školních dílen a vybudování svářečské dílny Strakonická 952, Horažďovice</v>
      </c>
      <c r="F85" s="208"/>
      <c r="G85" s="208"/>
      <c r="H85" s="208"/>
      <c r="L85" s="29"/>
    </row>
    <row r="86" spans="2:47" s="1" customFormat="1" ht="12" customHeight="1">
      <c r="B86" s="29"/>
      <c r="C86" s="24" t="s">
        <v>91</v>
      </c>
      <c r="L86" s="29"/>
    </row>
    <row r="87" spans="2:47" s="1" customFormat="1" ht="16.5" customHeight="1">
      <c r="B87" s="29"/>
      <c r="E87" s="188" t="str">
        <f>E9</f>
        <v>010 - Rekonstrukce povrchu plochy</v>
      </c>
      <c r="F87" s="209"/>
      <c r="G87" s="209"/>
      <c r="H87" s="209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4" t="s">
        <v>21</v>
      </c>
      <c r="F89" s="22" t="str">
        <f>F12</f>
        <v>Horažďovice</v>
      </c>
      <c r="I89" s="24" t="s">
        <v>23</v>
      </c>
      <c r="J89" s="49" t="str">
        <f>IF(J12="","",J12)</f>
        <v>7. 5. 2024</v>
      </c>
      <c r="L89" s="29"/>
    </row>
    <row r="90" spans="2:47" s="1" customFormat="1" ht="6.95" customHeight="1">
      <c r="B90" s="29"/>
      <c r="L90" s="29"/>
    </row>
    <row r="91" spans="2:47" s="1" customFormat="1" ht="15.2" customHeight="1">
      <c r="B91" s="29"/>
      <c r="C91" s="24" t="s">
        <v>25</v>
      </c>
      <c r="F91" s="22" t="str">
        <f>E15</f>
        <v>Střední škola Horažďovice</v>
      </c>
      <c r="I91" s="24" t="s">
        <v>31</v>
      </c>
      <c r="J91" s="27" t="str">
        <f>E21</f>
        <v>ADESTIK s.r.o.</v>
      </c>
      <c r="L91" s="29"/>
    </row>
    <row r="92" spans="2:47" s="1" customFormat="1" ht="15.2" customHeight="1">
      <c r="B92" s="29"/>
      <c r="C92" s="24" t="s">
        <v>29</v>
      </c>
      <c r="F92" s="22" t="str">
        <f>IF(E18="","",E18)</f>
        <v>Vyplň údaj</v>
      </c>
      <c r="I92" s="24" t="s">
        <v>34</v>
      </c>
      <c r="J92" s="27" t="str">
        <f>E24</f>
        <v xml:space="preserve"> 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8" t="s">
        <v>94</v>
      </c>
      <c r="D94" s="90"/>
      <c r="E94" s="90"/>
      <c r="F94" s="90"/>
      <c r="G94" s="90"/>
      <c r="H94" s="90"/>
      <c r="I94" s="90"/>
      <c r="J94" s="99" t="s">
        <v>95</v>
      </c>
      <c r="K94" s="90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0" t="s">
        <v>96</v>
      </c>
      <c r="J96" s="63">
        <f>J129</f>
        <v>0</v>
      </c>
      <c r="L96" s="29"/>
      <c r="AU96" s="14" t="s">
        <v>97</v>
      </c>
    </row>
    <row r="97" spans="2:12" s="8" customFormat="1" ht="24.95" customHeight="1">
      <c r="B97" s="101"/>
      <c r="D97" s="102" t="s">
        <v>98</v>
      </c>
      <c r="E97" s="103"/>
      <c r="F97" s="103"/>
      <c r="G97" s="103"/>
      <c r="H97" s="103"/>
      <c r="I97" s="103"/>
      <c r="J97" s="104">
        <f>J130</f>
        <v>0</v>
      </c>
      <c r="L97" s="101"/>
    </row>
    <row r="98" spans="2:12" s="9" customFormat="1" ht="19.899999999999999" customHeight="1">
      <c r="B98" s="105"/>
      <c r="D98" s="106" t="s">
        <v>99</v>
      </c>
      <c r="E98" s="107"/>
      <c r="F98" s="107"/>
      <c r="G98" s="107"/>
      <c r="H98" s="107"/>
      <c r="I98" s="107"/>
      <c r="J98" s="108">
        <f>J131</f>
        <v>0</v>
      </c>
      <c r="L98" s="105"/>
    </row>
    <row r="99" spans="2:12" s="9" customFormat="1" ht="19.899999999999999" customHeight="1">
      <c r="B99" s="105"/>
      <c r="D99" s="106" t="s">
        <v>100</v>
      </c>
      <c r="E99" s="107"/>
      <c r="F99" s="107"/>
      <c r="G99" s="107"/>
      <c r="H99" s="107"/>
      <c r="I99" s="107"/>
      <c r="J99" s="108">
        <f>J161</f>
        <v>0</v>
      </c>
      <c r="L99" s="105"/>
    </row>
    <row r="100" spans="2:12" s="9" customFormat="1" ht="19.899999999999999" customHeight="1">
      <c r="B100" s="105"/>
      <c r="D100" s="106" t="s">
        <v>101</v>
      </c>
      <c r="E100" s="107"/>
      <c r="F100" s="107"/>
      <c r="G100" s="107"/>
      <c r="H100" s="107"/>
      <c r="I100" s="107"/>
      <c r="J100" s="108">
        <f>J173</f>
        <v>0</v>
      </c>
      <c r="L100" s="105"/>
    </row>
    <row r="101" spans="2:12" s="9" customFormat="1" ht="19.899999999999999" customHeight="1">
      <c r="B101" s="105"/>
      <c r="D101" s="106" t="s">
        <v>102</v>
      </c>
      <c r="E101" s="107"/>
      <c r="F101" s="107"/>
      <c r="G101" s="107"/>
      <c r="H101" s="107"/>
      <c r="I101" s="107"/>
      <c r="J101" s="108">
        <f>J179</f>
        <v>0</v>
      </c>
      <c r="L101" s="105"/>
    </row>
    <row r="102" spans="2:12" s="9" customFormat="1" ht="19.899999999999999" customHeight="1">
      <c r="B102" s="105"/>
      <c r="D102" s="106" t="s">
        <v>103</v>
      </c>
      <c r="E102" s="107"/>
      <c r="F102" s="107"/>
      <c r="G102" s="107"/>
      <c r="H102" s="107"/>
      <c r="I102" s="107"/>
      <c r="J102" s="108">
        <f>J187</f>
        <v>0</v>
      </c>
      <c r="L102" s="105"/>
    </row>
    <row r="103" spans="2:12" s="9" customFormat="1" ht="19.899999999999999" customHeight="1">
      <c r="B103" s="105"/>
      <c r="D103" s="106" t="s">
        <v>104</v>
      </c>
      <c r="E103" s="107"/>
      <c r="F103" s="107"/>
      <c r="G103" s="107"/>
      <c r="H103" s="107"/>
      <c r="I103" s="107"/>
      <c r="J103" s="108">
        <f>J192</f>
        <v>0</v>
      </c>
      <c r="L103" s="105"/>
    </row>
    <row r="104" spans="2:12" s="8" customFormat="1" ht="24.95" customHeight="1">
      <c r="B104" s="101"/>
      <c r="D104" s="102" t="s">
        <v>105</v>
      </c>
      <c r="E104" s="103"/>
      <c r="F104" s="103"/>
      <c r="G104" s="103"/>
      <c r="H104" s="103"/>
      <c r="I104" s="103"/>
      <c r="J104" s="104">
        <f>J196</f>
        <v>0</v>
      </c>
      <c r="L104" s="101"/>
    </row>
    <row r="105" spans="2:12" s="9" customFormat="1" ht="19.899999999999999" customHeight="1">
      <c r="B105" s="105"/>
      <c r="D105" s="106" t="s">
        <v>106</v>
      </c>
      <c r="E105" s="107"/>
      <c r="F105" s="107"/>
      <c r="G105" s="107"/>
      <c r="H105" s="107"/>
      <c r="I105" s="107"/>
      <c r="J105" s="108">
        <f>J197</f>
        <v>0</v>
      </c>
      <c r="L105" s="105"/>
    </row>
    <row r="106" spans="2:12" s="8" customFormat="1" ht="24.95" customHeight="1">
      <c r="B106" s="101"/>
      <c r="D106" s="102" t="s">
        <v>107</v>
      </c>
      <c r="E106" s="103"/>
      <c r="F106" s="103"/>
      <c r="G106" s="103"/>
      <c r="H106" s="103"/>
      <c r="I106" s="103"/>
      <c r="J106" s="104">
        <f>J234</f>
        <v>0</v>
      </c>
      <c r="L106" s="101"/>
    </row>
    <row r="107" spans="2:12" s="9" customFormat="1" ht="19.899999999999999" customHeight="1">
      <c r="B107" s="105"/>
      <c r="D107" s="106" t="s">
        <v>108</v>
      </c>
      <c r="E107" s="107"/>
      <c r="F107" s="107"/>
      <c r="G107" s="107"/>
      <c r="H107" s="107"/>
      <c r="I107" s="107"/>
      <c r="J107" s="108">
        <f>J235</f>
        <v>0</v>
      </c>
      <c r="L107" s="105"/>
    </row>
    <row r="108" spans="2:12" s="9" customFormat="1" ht="19.899999999999999" customHeight="1">
      <c r="B108" s="105"/>
      <c r="D108" s="106" t="s">
        <v>109</v>
      </c>
      <c r="E108" s="107"/>
      <c r="F108" s="107"/>
      <c r="G108" s="107"/>
      <c r="H108" s="107"/>
      <c r="I108" s="107"/>
      <c r="J108" s="108">
        <f>J240</f>
        <v>0</v>
      </c>
      <c r="L108" s="105"/>
    </row>
    <row r="109" spans="2:12" s="9" customFormat="1" ht="19.899999999999999" customHeight="1">
      <c r="B109" s="105"/>
      <c r="D109" s="106" t="s">
        <v>110</v>
      </c>
      <c r="E109" s="107"/>
      <c r="F109" s="107"/>
      <c r="G109" s="107"/>
      <c r="H109" s="107"/>
      <c r="I109" s="107"/>
      <c r="J109" s="108">
        <f>J242</f>
        <v>0</v>
      </c>
      <c r="L109" s="105"/>
    </row>
    <row r="110" spans="2:12" s="1" customFormat="1" ht="21.75" customHeight="1">
      <c r="B110" s="29"/>
      <c r="L110" s="29"/>
    </row>
    <row r="111" spans="2:12" s="1" customFormat="1" ht="6.95" customHeight="1"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29"/>
    </row>
    <row r="115" spans="2:20" s="1" customFormat="1" ht="6.95" customHeight="1"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29"/>
    </row>
    <row r="116" spans="2:20" s="1" customFormat="1" ht="24.95" customHeight="1">
      <c r="B116" s="29"/>
      <c r="C116" s="18" t="s">
        <v>111</v>
      </c>
      <c r="L116" s="29"/>
    </row>
    <row r="117" spans="2:20" s="1" customFormat="1" ht="6.95" customHeight="1">
      <c r="B117" s="29"/>
      <c r="L117" s="29"/>
    </row>
    <row r="118" spans="2:20" s="1" customFormat="1" ht="12" customHeight="1">
      <c r="B118" s="29"/>
      <c r="C118" s="24" t="s">
        <v>17</v>
      </c>
      <c r="L118" s="29"/>
    </row>
    <row r="119" spans="2:20" s="1" customFormat="1" ht="26.25" customHeight="1">
      <c r="B119" s="29"/>
      <c r="E119" s="207" t="str">
        <f>E7</f>
        <v>Rekonstrukce povrchu plochy školních dílen a vybudování svářečské dílny Strakonická 952, Horažďovice</v>
      </c>
      <c r="F119" s="208"/>
      <c r="G119" s="208"/>
      <c r="H119" s="208"/>
      <c r="L119" s="29"/>
    </row>
    <row r="120" spans="2:20" s="1" customFormat="1" ht="12" customHeight="1">
      <c r="B120" s="29"/>
      <c r="C120" s="24" t="s">
        <v>91</v>
      </c>
      <c r="L120" s="29"/>
    </row>
    <row r="121" spans="2:20" s="1" customFormat="1" ht="16.5" customHeight="1">
      <c r="B121" s="29"/>
      <c r="E121" s="188" t="str">
        <f>E9</f>
        <v>010 - Rekonstrukce povrchu plochy</v>
      </c>
      <c r="F121" s="209"/>
      <c r="G121" s="209"/>
      <c r="H121" s="209"/>
      <c r="L121" s="29"/>
    </row>
    <row r="122" spans="2:20" s="1" customFormat="1" ht="6.95" customHeight="1">
      <c r="B122" s="29"/>
      <c r="L122" s="29"/>
    </row>
    <row r="123" spans="2:20" s="1" customFormat="1" ht="12" customHeight="1">
      <c r="B123" s="29"/>
      <c r="C123" s="24" t="s">
        <v>21</v>
      </c>
      <c r="F123" s="22" t="str">
        <f>F12</f>
        <v>Horažďovice</v>
      </c>
      <c r="I123" s="24" t="s">
        <v>23</v>
      </c>
      <c r="J123" s="49" t="str">
        <f>IF(J12="","",J12)</f>
        <v>7. 5. 2024</v>
      </c>
      <c r="L123" s="29"/>
    </row>
    <row r="124" spans="2:20" s="1" customFormat="1" ht="6.95" customHeight="1">
      <c r="B124" s="29"/>
      <c r="L124" s="29"/>
    </row>
    <row r="125" spans="2:20" s="1" customFormat="1" ht="15.2" customHeight="1">
      <c r="B125" s="29"/>
      <c r="C125" s="24" t="s">
        <v>25</v>
      </c>
      <c r="F125" s="22" t="str">
        <f>E15</f>
        <v>Střední škola Horažďovice</v>
      </c>
      <c r="I125" s="24" t="s">
        <v>31</v>
      </c>
      <c r="J125" s="27" t="str">
        <f>E21</f>
        <v>ADESTIK s.r.o.</v>
      </c>
      <c r="L125" s="29"/>
    </row>
    <row r="126" spans="2:20" s="1" customFormat="1" ht="15.2" customHeight="1">
      <c r="B126" s="29"/>
      <c r="C126" s="24" t="s">
        <v>29</v>
      </c>
      <c r="F126" s="22" t="str">
        <f>IF(E18="","",E18)</f>
        <v>Vyplň údaj</v>
      </c>
      <c r="I126" s="24" t="s">
        <v>34</v>
      </c>
      <c r="J126" s="27" t="str">
        <f>E24</f>
        <v xml:space="preserve"> </v>
      </c>
      <c r="L126" s="29"/>
    </row>
    <row r="127" spans="2:20" s="1" customFormat="1" ht="10.35" customHeight="1">
      <c r="B127" s="29"/>
      <c r="L127" s="29"/>
    </row>
    <row r="128" spans="2:20" s="10" customFormat="1" ht="29.25" customHeight="1">
      <c r="B128" s="109"/>
      <c r="C128" s="110" t="s">
        <v>112</v>
      </c>
      <c r="D128" s="111" t="s">
        <v>62</v>
      </c>
      <c r="E128" s="111" t="s">
        <v>58</v>
      </c>
      <c r="F128" s="111" t="s">
        <v>59</v>
      </c>
      <c r="G128" s="111" t="s">
        <v>113</v>
      </c>
      <c r="H128" s="111" t="s">
        <v>114</v>
      </c>
      <c r="I128" s="111" t="s">
        <v>115</v>
      </c>
      <c r="J128" s="112" t="s">
        <v>95</v>
      </c>
      <c r="K128" s="113" t="s">
        <v>116</v>
      </c>
      <c r="L128" s="109"/>
      <c r="M128" s="56" t="s">
        <v>1</v>
      </c>
      <c r="N128" s="57" t="s">
        <v>41</v>
      </c>
      <c r="O128" s="57" t="s">
        <v>117</v>
      </c>
      <c r="P128" s="57" t="s">
        <v>118</v>
      </c>
      <c r="Q128" s="57" t="s">
        <v>119</v>
      </c>
      <c r="R128" s="57" t="s">
        <v>120</v>
      </c>
      <c r="S128" s="57" t="s">
        <v>121</v>
      </c>
      <c r="T128" s="58" t="s">
        <v>122</v>
      </c>
    </row>
    <row r="129" spans="2:65" s="1" customFormat="1" ht="22.9" customHeight="1">
      <c r="B129" s="29"/>
      <c r="C129" s="61" t="s">
        <v>123</v>
      </c>
      <c r="J129" s="114">
        <f>BK129</f>
        <v>0</v>
      </c>
      <c r="L129" s="29"/>
      <c r="M129" s="59"/>
      <c r="N129" s="50"/>
      <c r="O129" s="50"/>
      <c r="P129" s="115">
        <f>P130+P196+P234</f>
        <v>0</v>
      </c>
      <c r="Q129" s="50"/>
      <c r="R129" s="115">
        <f>R130+R196+R234</f>
        <v>24.880740340000003</v>
      </c>
      <c r="S129" s="50"/>
      <c r="T129" s="116">
        <f>T130+T196+T234</f>
        <v>264.95999999999998</v>
      </c>
      <c r="AT129" s="14" t="s">
        <v>76</v>
      </c>
      <c r="AU129" s="14" t="s">
        <v>97</v>
      </c>
      <c r="BK129" s="117">
        <f>BK130+BK196+BK234</f>
        <v>0</v>
      </c>
    </row>
    <row r="130" spans="2:65" s="11" customFormat="1" ht="25.9" customHeight="1">
      <c r="B130" s="118"/>
      <c r="D130" s="119" t="s">
        <v>76</v>
      </c>
      <c r="E130" s="120" t="s">
        <v>124</v>
      </c>
      <c r="F130" s="120" t="s">
        <v>125</v>
      </c>
      <c r="I130" s="121"/>
      <c r="J130" s="122">
        <f>BK130</f>
        <v>0</v>
      </c>
      <c r="L130" s="118"/>
      <c r="M130" s="123"/>
      <c r="P130" s="124">
        <f>P131+P161+P173+P179+P187+P192</f>
        <v>0</v>
      </c>
      <c r="R130" s="124">
        <f>R131+R161+R173+R179+R187+R192</f>
        <v>24.723415340000003</v>
      </c>
      <c r="T130" s="125">
        <f>T131+T161+T173+T179+T187+T192</f>
        <v>264.95999999999998</v>
      </c>
      <c r="AR130" s="119" t="s">
        <v>8</v>
      </c>
      <c r="AT130" s="126" t="s">
        <v>76</v>
      </c>
      <c r="AU130" s="126" t="s">
        <v>77</v>
      </c>
      <c r="AY130" s="119" t="s">
        <v>126</v>
      </c>
      <c r="BK130" s="127">
        <f>BK131+BK161+BK173+BK179+BK187+BK192</f>
        <v>0</v>
      </c>
    </row>
    <row r="131" spans="2:65" s="11" customFormat="1" ht="22.9" customHeight="1">
      <c r="B131" s="118"/>
      <c r="D131" s="119" t="s">
        <v>76</v>
      </c>
      <c r="E131" s="128" t="s">
        <v>8</v>
      </c>
      <c r="F131" s="128" t="s">
        <v>127</v>
      </c>
      <c r="I131" s="121"/>
      <c r="J131" s="129">
        <f>BK131</f>
        <v>0</v>
      </c>
      <c r="L131" s="118"/>
      <c r="M131" s="123"/>
      <c r="P131" s="124">
        <f>SUM(P132:P160)</f>
        <v>0</v>
      </c>
      <c r="R131" s="124">
        <f>SUM(R132:R160)</f>
        <v>1.9840000000000001E-3</v>
      </c>
      <c r="T131" s="125">
        <f>SUM(T132:T160)</f>
        <v>264.95999999999998</v>
      </c>
      <c r="AR131" s="119" t="s">
        <v>8</v>
      </c>
      <c r="AT131" s="126" t="s">
        <v>76</v>
      </c>
      <c r="AU131" s="126" t="s">
        <v>8</v>
      </c>
      <c r="AY131" s="119" t="s">
        <v>126</v>
      </c>
      <c r="BK131" s="127">
        <f>SUM(BK132:BK160)</f>
        <v>0</v>
      </c>
    </row>
    <row r="132" spans="2:65" s="1" customFormat="1" ht="24.2" customHeight="1">
      <c r="B132" s="29"/>
      <c r="C132" s="130" t="s">
        <v>8</v>
      </c>
      <c r="D132" s="130" t="s">
        <v>128</v>
      </c>
      <c r="E132" s="131" t="s">
        <v>129</v>
      </c>
      <c r="F132" s="132" t="s">
        <v>130</v>
      </c>
      <c r="G132" s="133" t="s">
        <v>131</v>
      </c>
      <c r="H132" s="134">
        <v>662.4</v>
      </c>
      <c r="I132" s="135"/>
      <c r="J132" s="136">
        <f>ROUND(I132*H132,0)</f>
        <v>0</v>
      </c>
      <c r="K132" s="137"/>
      <c r="L132" s="29"/>
      <c r="M132" s="138" t="s">
        <v>1</v>
      </c>
      <c r="N132" s="139" t="s">
        <v>42</v>
      </c>
      <c r="P132" s="140">
        <f>O132*H132</f>
        <v>0</v>
      </c>
      <c r="Q132" s="140">
        <v>0</v>
      </c>
      <c r="R132" s="140">
        <f>Q132*H132</f>
        <v>0</v>
      </c>
      <c r="S132" s="140">
        <v>0.4</v>
      </c>
      <c r="T132" s="141">
        <f>S132*H132</f>
        <v>264.95999999999998</v>
      </c>
      <c r="AR132" s="142" t="s">
        <v>132</v>
      </c>
      <c r="AT132" s="142" t="s">
        <v>128</v>
      </c>
      <c r="AU132" s="142" t="s">
        <v>86</v>
      </c>
      <c r="AY132" s="14" t="s">
        <v>126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4" t="s">
        <v>8</v>
      </c>
      <c r="BK132" s="143">
        <f>ROUND(I132*H132,0)</f>
        <v>0</v>
      </c>
      <c r="BL132" s="14" t="s">
        <v>132</v>
      </c>
      <c r="BM132" s="142" t="s">
        <v>133</v>
      </c>
    </row>
    <row r="133" spans="2:65" s="12" customFormat="1" ht="11.25">
      <c r="B133" s="144"/>
      <c r="D133" s="145" t="s">
        <v>134</v>
      </c>
      <c r="E133" s="146" t="s">
        <v>1</v>
      </c>
      <c r="F133" s="147" t="s">
        <v>135</v>
      </c>
      <c r="H133" s="148">
        <v>662.4</v>
      </c>
      <c r="I133" s="149"/>
      <c r="L133" s="144"/>
      <c r="M133" s="150"/>
      <c r="T133" s="151"/>
      <c r="AT133" s="146" t="s">
        <v>134</v>
      </c>
      <c r="AU133" s="146" t="s">
        <v>86</v>
      </c>
      <c r="AV133" s="12" t="s">
        <v>86</v>
      </c>
      <c r="AW133" s="12" t="s">
        <v>32</v>
      </c>
      <c r="AX133" s="12" t="s">
        <v>77</v>
      </c>
      <c r="AY133" s="146" t="s">
        <v>126</v>
      </c>
    </row>
    <row r="134" spans="2:65" s="1" customFormat="1" ht="24.2" customHeight="1">
      <c r="B134" s="29"/>
      <c r="C134" s="130" t="s">
        <v>86</v>
      </c>
      <c r="D134" s="130" t="s">
        <v>128</v>
      </c>
      <c r="E134" s="131" t="s">
        <v>136</v>
      </c>
      <c r="F134" s="132" t="s">
        <v>137</v>
      </c>
      <c r="G134" s="133" t="s">
        <v>131</v>
      </c>
      <c r="H134" s="134">
        <v>99.2</v>
      </c>
      <c r="I134" s="135"/>
      <c r="J134" s="136">
        <f>ROUND(I134*H134,0)</f>
        <v>0</v>
      </c>
      <c r="K134" s="137"/>
      <c r="L134" s="29"/>
      <c r="M134" s="138" t="s">
        <v>1</v>
      </c>
      <c r="N134" s="139" t="s">
        <v>42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132</v>
      </c>
      <c r="AT134" s="142" t="s">
        <v>128</v>
      </c>
      <c r="AU134" s="142" t="s">
        <v>86</v>
      </c>
      <c r="AY134" s="14" t="s">
        <v>126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4" t="s">
        <v>8</v>
      </c>
      <c r="BK134" s="143">
        <f>ROUND(I134*H134,0)</f>
        <v>0</v>
      </c>
      <c r="BL134" s="14" t="s">
        <v>132</v>
      </c>
      <c r="BM134" s="142" t="s">
        <v>138</v>
      </c>
    </row>
    <row r="135" spans="2:65" s="12" customFormat="1" ht="11.25">
      <c r="B135" s="144"/>
      <c r="D135" s="145" t="s">
        <v>134</v>
      </c>
      <c r="E135" s="146" t="s">
        <v>1</v>
      </c>
      <c r="F135" s="147" t="s">
        <v>139</v>
      </c>
      <c r="H135" s="148">
        <v>99.2</v>
      </c>
      <c r="I135" s="149"/>
      <c r="L135" s="144"/>
      <c r="M135" s="150"/>
      <c r="T135" s="151"/>
      <c r="AT135" s="146" t="s">
        <v>134</v>
      </c>
      <c r="AU135" s="146" t="s">
        <v>86</v>
      </c>
      <c r="AV135" s="12" t="s">
        <v>86</v>
      </c>
      <c r="AW135" s="12" t="s">
        <v>32</v>
      </c>
      <c r="AX135" s="12" t="s">
        <v>77</v>
      </c>
      <c r="AY135" s="146" t="s">
        <v>126</v>
      </c>
    </row>
    <row r="136" spans="2:65" s="1" customFormat="1" ht="37.9" customHeight="1">
      <c r="B136" s="29"/>
      <c r="C136" s="130" t="s">
        <v>140</v>
      </c>
      <c r="D136" s="130" t="s">
        <v>128</v>
      </c>
      <c r="E136" s="131" t="s">
        <v>141</v>
      </c>
      <c r="F136" s="132" t="s">
        <v>142</v>
      </c>
      <c r="G136" s="133" t="s">
        <v>143</v>
      </c>
      <c r="H136" s="134">
        <v>340.02699999999999</v>
      </c>
      <c r="I136" s="135"/>
      <c r="J136" s="136">
        <f>ROUND(I136*H136,0)</f>
        <v>0</v>
      </c>
      <c r="K136" s="137"/>
      <c r="L136" s="29"/>
      <c r="M136" s="138" t="s">
        <v>1</v>
      </c>
      <c r="N136" s="139" t="s">
        <v>42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132</v>
      </c>
      <c r="AT136" s="142" t="s">
        <v>128</v>
      </c>
      <c r="AU136" s="142" t="s">
        <v>86</v>
      </c>
      <c r="AY136" s="14" t="s">
        <v>126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4" t="s">
        <v>8</v>
      </c>
      <c r="BK136" s="143">
        <f>ROUND(I136*H136,0)</f>
        <v>0</v>
      </c>
      <c r="BL136" s="14" t="s">
        <v>132</v>
      </c>
      <c r="BM136" s="142" t="s">
        <v>144</v>
      </c>
    </row>
    <row r="137" spans="2:65" s="12" customFormat="1" ht="11.25">
      <c r="B137" s="144"/>
      <c r="D137" s="145" t="s">
        <v>134</v>
      </c>
      <c r="E137" s="146" t="s">
        <v>1</v>
      </c>
      <c r="F137" s="147" t="s">
        <v>145</v>
      </c>
      <c r="H137" s="148">
        <v>295.387</v>
      </c>
      <c r="I137" s="149"/>
      <c r="L137" s="144"/>
      <c r="M137" s="150"/>
      <c r="T137" s="151"/>
      <c r="AT137" s="146" t="s">
        <v>134</v>
      </c>
      <c r="AU137" s="146" t="s">
        <v>86</v>
      </c>
      <c r="AV137" s="12" t="s">
        <v>86</v>
      </c>
      <c r="AW137" s="12" t="s">
        <v>32</v>
      </c>
      <c r="AX137" s="12" t="s">
        <v>77</v>
      </c>
      <c r="AY137" s="146" t="s">
        <v>126</v>
      </c>
    </row>
    <row r="138" spans="2:65" s="12" customFormat="1" ht="11.25">
      <c r="B138" s="144"/>
      <c r="D138" s="145" t="s">
        <v>134</v>
      </c>
      <c r="E138" s="146" t="s">
        <v>1</v>
      </c>
      <c r="F138" s="147" t="s">
        <v>146</v>
      </c>
      <c r="H138" s="148">
        <v>44.64</v>
      </c>
      <c r="I138" s="149"/>
      <c r="L138" s="144"/>
      <c r="M138" s="150"/>
      <c r="T138" s="151"/>
      <c r="AT138" s="146" t="s">
        <v>134</v>
      </c>
      <c r="AU138" s="146" t="s">
        <v>86</v>
      </c>
      <c r="AV138" s="12" t="s">
        <v>86</v>
      </c>
      <c r="AW138" s="12" t="s">
        <v>32</v>
      </c>
      <c r="AX138" s="12" t="s">
        <v>77</v>
      </c>
      <c r="AY138" s="146" t="s">
        <v>126</v>
      </c>
    </row>
    <row r="139" spans="2:65" s="1" customFormat="1" ht="24.2" customHeight="1">
      <c r="B139" s="29"/>
      <c r="C139" s="130" t="s">
        <v>132</v>
      </c>
      <c r="D139" s="130" t="s">
        <v>128</v>
      </c>
      <c r="E139" s="131" t="s">
        <v>147</v>
      </c>
      <c r="F139" s="132" t="s">
        <v>148</v>
      </c>
      <c r="G139" s="133" t="s">
        <v>143</v>
      </c>
      <c r="H139" s="134">
        <v>34.694000000000003</v>
      </c>
      <c r="I139" s="135"/>
      <c r="J139" s="136">
        <f>ROUND(I139*H139,0)</f>
        <v>0</v>
      </c>
      <c r="K139" s="137"/>
      <c r="L139" s="29"/>
      <c r="M139" s="138" t="s">
        <v>1</v>
      </c>
      <c r="N139" s="139" t="s">
        <v>42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132</v>
      </c>
      <c r="AT139" s="142" t="s">
        <v>128</v>
      </c>
      <c r="AU139" s="142" t="s">
        <v>86</v>
      </c>
      <c r="AY139" s="14" t="s">
        <v>126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4" t="s">
        <v>8</v>
      </c>
      <c r="BK139" s="143">
        <f>ROUND(I139*H139,0)</f>
        <v>0</v>
      </c>
      <c r="BL139" s="14" t="s">
        <v>132</v>
      </c>
      <c r="BM139" s="142" t="s">
        <v>149</v>
      </c>
    </row>
    <row r="140" spans="2:65" s="12" customFormat="1" ht="11.25">
      <c r="B140" s="144"/>
      <c r="D140" s="145" t="s">
        <v>134</v>
      </c>
      <c r="E140" s="146" t="s">
        <v>1</v>
      </c>
      <c r="F140" s="147" t="s">
        <v>150</v>
      </c>
      <c r="H140" s="148">
        <v>34.694000000000003</v>
      </c>
      <c r="I140" s="149"/>
      <c r="L140" s="144"/>
      <c r="M140" s="150"/>
      <c r="T140" s="151"/>
      <c r="AT140" s="146" t="s">
        <v>134</v>
      </c>
      <c r="AU140" s="146" t="s">
        <v>86</v>
      </c>
      <c r="AV140" s="12" t="s">
        <v>86</v>
      </c>
      <c r="AW140" s="12" t="s">
        <v>32</v>
      </c>
      <c r="AX140" s="12" t="s">
        <v>77</v>
      </c>
      <c r="AY140" s="146" t="s">
        <v>126</v>
      </c>
    </row>
    <row r="141" spans="2:65" s="1" customFormat="1" ht="37.9" customHeight="1">
      <c r="B141" s="29"/>
      <c r="C141" s="130" t="s">
        <v>151</v>
      </c>
      <c r="D141" s="130" t="s">
        <v>128</v>
      </c>
      <c r="E141" s="131" t="s">
        <v>152</v>
      </c>
      <c r="F141" s="132" t="s">
        <v>153</v>
      </c>
      <c r="G141" s="133" t="s">
        <v>143</v>
      </c>
      <c r="H141" s="134">
        <v>328.86700000000002</v>
      </c>
      <c r="I141" s="135"/>
      <c r="J141" s="136">
        <f>ROUND(I141*H141,0)</f>
        <v>0</v>
      </c>
      <c r="K141" s="137"/>
      <c r="L141" s="29"/>
      <c r="M141" s="138" t="s">
        <v>1</v>
      </c>
      <c r="N141" s="139" t="s">
        <v>42</v>
      </c>
      <c r="P141" s="140">
        <f>O141*H141</f>
        <v>0</v>
      </c>
      <c r="Q141" s="140">
        <v>0</v>
      </c>
      <c r="R141" s="140">
        <f>Q141*H141</f>
        <v>0</v>
      </c>
      <c r="S141" s="140">
        <v>0</v>
      </c>
      <c r="T141" s="141">
        <f>S141*H141</f>
        <v>0</v>
      </c>
      <c r="AR141" s="142" t="s">
        <v>132</v>
      </c>
      <c r="AT141" s="142" t="s">
        <v>128</v>
      </c>
      <c r="AU141" s="142" t="s">
        <v>86</v>
      </c>
      <c r="AY141" s="14" t="s">
        <v>126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4" t="s">
        <v>8</v>
      </c>
      <c r="BK141" s="143">
        <f>ROUND(I141*H141,0)</f>
        <v>0</v>
      </c>
      <c r="BL141" s="14" t="s">
        <v>132</v>
      </c>
      <c r="BM141" s="142" t="s">
        <v>154</v>
      </c>
    </row>
    <row r="142" spans="2:65" s="12" customFormat="1" ht="11.25">
      <c r="B142" s="144"/>
      <c r="D142" s="145" t="s">
        <v>134</v>
      </c>
      <c r="E142" s="146" t="s">
        <v>1</v>
      </c>
      <c r="F142" s="147" t="s">
        <v>155</v>
      </c>
      <c r="H142" s="148">
        <v>328.86700000000002</v>
      </c>
      <c r="I142" s="149"/>
      <c r="L142" s="144"/>
      <c r="M142" s="150"/>
      <c r="T142" s="151"/>
      <c r="AT142" s="146" t="s">
        <v>134</v>
      </c>
      <c r="AU142" s="146" t="s">
        <v>86</v>
      </c>
      <c r="AV142" s="12" t="s">
        <v>86</v>
      </c>
      <c r="AW142" s="12" t="s">
        <v>32</v>
      </c>
      <c r="AX142" s="12" t="s">
        <v>77</v>
      </c>
      <c r="AY142" s="146" t="s">
        <v>126</v>
      </c>
    </row>
    <row r="143" spans="2:65" s="1" customFormat="1" ht="37.9" customHeight="1">
      <c r="B143" s="29"/>
      <c r="C143" s="130" t="s">
        <v>156</v>
      </c>
      <c r="D143" s="130" t="s">
        <v>128</v>
      </c>
      <c r="E143" s="131" t="s">
        <v>157</v>
      </c>
      <c r="F143" s="132" t="s">
        <v>158</v>
      </c>
      <c r="G143" s="133" t="s">
        <v>143</v>
      </c>
      <c r="H143" s="134">
        <v>5919.6059999999998</v>
      </c>
      <c r="I143" s="135"/>
      <c r="J143" s="136">
        <f>ROUND(I143*H143,0)</f>
        <v>0</v>
      </c>
      <c r="K143" s="137"/>
      <c r="L143" s="29"/>
      <c r="M143" s="138" t="s">
        <v>1</v>
      </c>
      <c r="N143" s="139" t="s">
        <v>42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132</v>
      </c>
      <c r="AT143" s="142" t="s">
        <v>128</v>
      </c>
      <c r="AU143" s="142" t="s">
        <v>86</v>
      </c>
      <c r="AY143" s="14" t="s">
        <v>126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4" t="s">
        <v>8</v>
      </c>
      <c r="BK143" s="143">
        <f>ROUND(I143*H143,0)</f>
        <v>0</v>
      </c>
      <c r="BL143" s="14" t="s">
        <v>132</v>
      </c>
      <c r="BM143" s="142" t="s">
        <v>159</v>
      </c>
    </row>
    <row r="144" spans="2:65" s="12" customFormat="1" ht="11.25">
      <c r="B144" s="144"/>
      <c r="D144" s="145" t="s">
        <v>134</v>
      </c>
      <c r="E144" s="146" t="s">
        <v>1</v>
      </c>
      <c r="F144" s="147" t="s">
        <v>160</v>
      </c>
      <c r="H144" s="148">
        <v>5919.6059999999998</v>
      </c>
      <c r="I144" s="149"/>
      <c r="L144" s="144"/>
      <c r="M144" s="150"/>
      <c r="T144" s="151"/>
      <c r="AT144" s="146" t="s">
        <v>134</v>
      </c>
      <c r="AU144" s="146" t="s">
        <v>86</v>
      </c>
      <c r="AV144" s="12" t="s">
        <v>86</v>
      </c>
      <c r="AW144" s="12" t="s">
        <v>32</v>
      </c>
      <c r="AX144" s="12" t="s">
        <v>77</v>
      </c>
      <c r="AY144" s="146" t="s">
        <v>126</v>
      </c>
    </row>
    <row r="145" spans="2:65" s="1" customFormat="1" ht="24.2" customHeight="1">
      <c r="B145" s="29"/>
      <c r="C145" s="130" t="s">
        <v>161</v>
      </c>
      <c r="D145" s="130" t="s">
        <v>128</v>
      </c>
      <c r="E145" s="131" t="s">
        <v>162</v>
      </c>
      <c r="F145" s="132" t="s">
        <v>163</v>
      </c>
      <c r="G145" s="133" t="s">
        <v>143</v>
      </c>
      <c r="H145" s="134">
        <v>328.86700000000002</v>
      </c>
      <c r="I145" s="135"/>
      <c r="J145" s="136">
        <f>ROUND(I145*H145,0)</f>
        <v>0</v>
      </c>
      <c r="K145" s="137"/>
      <c r="L145" s="29"/>
      <c r="M145" s="138" t="s">
        <v>1</v>
      </c>
      <c r="N145" s="139" t="s">
        <v>42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132</v>
      </c>
      <c r="AT145" s="142" t="s">
        <v>128</v>
      </c>
      <c r="AU145" s="142" t="s">
        <v>86</v>
      </c>
      <c r="AY145" s="14" t="s">
        <v>126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4" t="s">
        <v>8</v>
      </c>
      <c r="BK145" s="143">
        <f>ROUND(I145*H145,0)</f>
        <v>0</v>
      </c>
      <c r="BL145" s="14" t="s">
        <v>132</v>
      </c>
      <c r="BM145" s="142" t="s">
        <v>164</v>
      </c>
    </row>
    <row r="146" spans="2:65" s="12" customFormat="1" ht="11.25">
      <c r="B146" s="144"/>
      <c r="D146" s="145" t="s">
        <v>134</v>
      </c>
      <c r="E146" s="146" t="s">
        <v>1</v>
      </c>
      <c r="F146" s="147" t="s">
        <v>155</v>
      </c>
      <c r="H146" s="148">
        <v>328.86700000000002</v>
      </c>
      <c r="I146" s="149"/>
      <c r="L146" s="144"/>
      <c r="M146" s="150"/>
      <c r="T146" s="151"/>
      <c r="AT146" s="146" t="s">
        <v>134</v>
      </c>
      <c r="AU146" s="146" t="s">
        <v>86</v>
      </c>
      <c r="AV146" s="12" t="s">
        <v>86</v>
      </c>
      <c r="AW146" s="12" t="s">
        <v>32</v>
      </c>
      <c r="AX146" s="12" t="s">
        <v>77</v>
      </c>
      <c r="AY146" s="146" t="s">
        <v>126</v>
      </c>
    </row>
    <row r="147" spans="2:65" s="1" customFormat="1" ht="24.2" customHeight="1">
      <c r="B147" s="29"/>
      <c r="C147" s="130" t="s">
        <v>165</v>
      </c>
      <c r="D147" s="130" t="s">
        <v>128</v>
      </c>
      <c r="E147" s="131" t="s">
        <v>166</v>
      </c>
      <c r="F147" s="132" t="s">
        <v>167</v>
      </c>
      <c r="G147" s="133" t="s">
        <v>143</v>
      </c>
      <c r="H147" s="134">
        <v>11.16</v>
      </c>
      <c r="I147" s="135"/>
      <c r="J147" s="136">
        <f>ROUND(I147*H147,0)</f>
        <v>0</v>
      </c>
      <c r="K147" s="137"/>
      <c r="L147" s="29"/>
      <c r="M147" s="138" t="s">
        <v>1</v>
      </c>
      <c r="N147" s="139" t="s">
        <v>42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132</v>
      </c>
      <c r="AT147" s="142" t="s">
        <v>128</v>
      </c>
      <c r="AU147" s="142" t="s">
        <v>86</v>
      </c>
      <c r="AY147" s="14" t="s">
        <v>126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4" t="s">
        <v>8</v>
      </c>
      <c r="BK147" s="143">
        <f>ROUND(I147*H147,0)</f>
        <v>0</v>
      </c>
      <c r="BL147" s="14" t="s">
        <v>132</v>
      </c>
      <c r="BM147" s="142" t="s">
        <v>168</v>
      </c>
    </row>
    <row r="148" spans="2:65" s="12" customFormat="1" ht="11.25">
      <c r="B148" s="144"/>
      <c r="D148" s="145" t="s">
        <v>134</v>
      </c>
      <c r="E148" s="146" t="s">
        <v>1</v>
      </c>
      <c r="F148" s="147" t="s">
        <v>169</v>
      </c>
      <c r="H148" s="148">
        <v>11.16</v>
      </c>
      <c r="I148" s="149"/>
      <c r="L148" s="144"/>
      <c r="M148" s="150"/>
      <c r="T148" s="151"/>
      <c r="AT148" s="146" t="s">
        <v>134</v>
      </c>
      <c r="AU148" s="146" t="s">
        <v>86</v>
      </c>
      <c r="AV148" s="12" t="s">
        <v>86</v>
      </c>
      <c r="AW148" s="12" t="s">
        <v>32</v>
      </c>
      <c r="AX148" s="12" t="s">
        <v>77</v>
      </c>
      <c r="AY148" s="146" t="s">
        <v>126</v>
      </c>
    </row>
    <row r="149" spans="2:65" s="1" customFormat="1" ht="33" customHeight="1">
      <c r="B149" s="29"/>
      <c r="C149" s="130" t="s">
        <v>170</v>
      </c>
      <c r="D149" s="130" t="s">
        <v>128</v>
      </c>
      <c r="E149" s="131" t="s">
        <v>171</v>
      </c>
      <c r="F149" s="132" t="s">
        <v>172</v>
      </c>
      <c r="G149" s="133" t="s">
        <v>173</v>
      </c>
      <c r="H149" s="134">
        <v>575.51700000000005</v>
      </c>
      <c r="I149" s="135"/>
      <c r="J149" s="136">
        <f>ROUND(I149*H149,0)</f>
        <v>0</v>
      </c>
      <c r="K149" s="137"/>
      <c r="L149" s="29"/>
      <c r="M149" s="138" t="s">
        <v>1</v>
      </c>
      <c r="N149" s="139" t="s">
        <v>42</v>
      </c>
      <c r="P149" s="140">
        <f>O149*H149</f>
        <v>0</v>
      </c>
      <c r="Q149" s="140">
        <v>0</v>
      </c>
      <c r="R149" s="140">
        <f>Q149*H149</f>
        <v>0</v>
      </c>
      <c r="S149" s="140">
        <v>0</v>
      </c>
      <c r="T149" s="141">
        <f>S149*H149</f>
        <v>0</v>
      </c>
      <c r="AR149" s="142" t="s">
        <v>132</v>
      </c>
      <c r="AT149" s="142" t="s">
        <v>128</v>
      </c>
      <c r="AU149" s="142" t="s">
        <v>86</v>
      </c>
      <c r="AY149" s="14" t="s">
        <v>126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4" t="s">
        <v>8</v>
      </c>
      <c r="BK149" s="143">
        <f>ROUND(I149*H149,0)</f>
        <v>0</v>
      </c>
      <c r="BL149" s="14" t="s">
        <v>132</v>
      </c>
      <c r="BM149" s="142" t="s">
        <v>174</v>
      </c>
    </row>
    <row r="150" spans="2:65" s="12" customFormat="1" ht="11.25">
      <c r="B150" s="144"/>
      <c r="D150" s="145" t="s">
        <v>134</v>
      </c>
      <c r="E150" s="146" t="s">
        <v>1</v>
      </c>
      <c r="F150" s="147" t="s">
        <v>175</v>
      </c>
      <c r="H150" s="148">
        <v>575.51700000000005</v>
      </c>
      <c r="I150" s="149"/>
      <c r="L150" s="144"/>
      <c r="M150" s="150"/>
      <c r="T150" s="151"/>
      <c r="AT150" s="146" t="s">
        <v>134</v>
      </c>
      <c r="AU150" s="146" t="s">
        <v>86</v>
      </c>
      <c r="AV150" s="12" t="s">
        <v>86</v>
      </c>
      <c r="AW150" s="12" t="s">
        <v>32</v>
      </c>
      <c r="AX150" s="12" t="s">
        <v>77</v>
      </c>
      <c r="AY150" s="146" t="s">
        <v>126</v>
      </c>
    </row>
    <row r="151" spans="2:65" s="1" customFormat="1" ht="16.5" customHeight="1">
      <c r="B151" s="29"/>
      <c r="C151" s="130" t="s">
        <v>176</v>
      </c>
      <c r="D151" s="130" t="s">
        <v>128</v>
      </c>
      <c r="E151" s="131" t="s">
        <v>177</v>
      </c>
      <c r="F151" s="132" t="s">
        <v>178</v>
      </c>
      <c r="G151" s="133" t="s">
        <v>143</v>
      </c>
      <c r="H151" s="134">
        <v>328.86700000000002</v>
      </c>
      <c r="I151" s="135"/>
      <c r="J151" s="136">
        <f>ROUND(I151*H151,0)</f>
        <v>0</v>
      </c>
      <c r="K151" s="137"/>
      <c r="L151" s="29"/>
      <c r="M151" s="138" t="s">
        <v>1</v>
      </c>
      <c r="N151" s="139" t="s">
        <v>42</v>
      </c>
      <c r="P151" s="140">
        <f>O151*H151</f>
        <v>0</v>
      </c>
      <c r="Q151" s="140">
        <v>0</v>
      </c>
      <c r="R151" s="140">
        <f>Q151*H151</f>
        <v>0</v>
      </c>
      <c r="S151" s="140">
        <v>0</v>
      </c>
      <c r="T151" s="141">
        <f>S151*H151</f>
        <v>0</v>
      </c>
      <c r="AR151" s="142" t="s">
        <v>132</v>
      </c>
      <c r="AT151" s="142" t="s">
        <v>128</v>
      </c>
      <c r="AU151" s="142" t="s">
        <v>86</v>
      </c>
      <c r="AY151" s="14" t="s">
        <v>126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4" t="s">
        <v>8</v>
      </c>
      <c r="BK151" s="143">
        <f>ROUND(I151*H151,0)</f>
        <v>0</v>
      </c>
      <c r="BL151" s="14" t="s">
        <v>132</v>
      </c>
      <c r="BM151" s="142" t="s">
        <v>179</v>
      </c>
    </row>
    <row r="152" spans="2:65" s="1" customFormat="1" ht="24.2" customHeight="1">
      <c r="B152" s="29"/>
      <c r="C152" s="130" t="s">
        <v>180</v>
      </c>
      <c r="D152" s="130" t="s">
        <v>128</v>
      </c>
      <c r="E152" s="131" t="s">
        <v>181</v>
      </c>
      <c r="F152" s="132" t="s">
        <v>182</v>
      </c>
      <c r="G152" s="133" t="s">
        <v>131</v>
      </c>
      <c r="H152" s="134">
        <v>810</v>
      </c>
      <c r="I152" s="135"/>
      <c r="J152" s="136">
        <f>ROUND(I152*H152,0)</f>
        <v>0</v>
      </c>
      <c r="K152" s="137"/>
      <c r="L152" s="29"/>
      <c r="M152" s="138" t="s">
        <v>1</v>
      </c>
      <c r="N152" s="139" t="s">
        <v>42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132</v>
      </c>
      <c r="AT152" s="142" t="s">
        <v>128</v>
      </c>
      <c r="AU152" s="142" t="s">
        <v>86</v>
      </c>
      <c r="AY152" s="14" t="s">
        <v>126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4" t="s">
        <v>8</v>
      </c>
      <c r="BK152" s="143">
        <f>ROUND(I152*H152,0)</f>
        <v>0</v>
      </c>
      <c r="BL152" s="14" t="s">
        <v>132</v>
      </c>
      <c r="BM152" s="142" t="s">
        <v>183</v>
      </c>
    </row>
    <row r="153" spans="2:65" s="12" customFormat="1" ht="11.25">
      <c r="B153" s="144"/>
      <c r="D153" s="145" t="s">
        <v>134</v>
      </c>
      <c r="E153" s="146" t="s">
        <v>1</v>
      </c>
      <c r="F153" s="147" t="s">
        <v>184</v>
      </c>
      <c r="H153" s="148">
        <v>720</v>
      </c>
      <c r="I153" s="149"/>
      <c r="L153" s="144"/>
      <c r="M153" s="150"/>
      <c r="T153" s="151"/>
      <c r="AT153" s="146" t="s">
        <v>134</v>
      </c>
      <c r="AU153" s="146" t="s">
        <v>86</v>
      </c>
      <c r="AV153" s="12" t="s">
        <v>86</v>
      </c>
      <c r="AW153" s="12" t="s">
        <v>32</v>
      </c>
      <c r="AX153" s="12" t="s">
        <v>77</v>
      </c>
      <c r="AY153" s="146" t="s">
        <v>126</v>
      </c>
    </row>
    <row r="154" spans="2:65" s="12" customFormat="1" ht="11.25">
      <c r="B154" s="144"/>
      <c r="D154" s="145" t="s">
        <v>134</v>
      </c>
      <c r="E154" s="146" t="s">
        <v>1</v>
      </c>
      <c r="F154" s="147" t="s">
        <v>185</v>
      </c>
      <c r="H154" s="148">
        <v>90</v>
      </c>
      <c r="I154" s="149"/>
      <c r="L154" s="144"/>
      <c r="M154" s="150"/>
      <c r="T154" s="151"/>
      <c r="AT154" s="146" t="s">
        <v>134</v>
      </c>
      <c r="AU154" s="146" t="s">
        <v>86</v>
      </c>
      <c r="AV154" s="12" t="s">
        <v>86</v>
      </c>
      <c r="AW154" s="12" t="s">
        <v>32</v>
      </c>
      <c r="AX154" s="12" t="s">
        <v>77</v>
      </c>
      <c r="AY154" s="146" t="s">
        <v>126</v>
      </c>
    </row>
    <row r="155" spans="2:65" s="1" customFormat="1" ht="24.2" customHeight="1">
      <c r="B155" s="29"/>
      <c r="C155" s="130" t="s">
        <v>9</v>
      </c>
      <c r="D155" s="130" t="s">
        <v>128</v>
      </c>
      <c r="E155" s="131" t="s">
        <v>186</v>
      </c>
      <c r="F155" s="132" t="s">
        <v>187</v>
      </c>
      <c r="G155" s="133" t="s">
        <v>131</v>
      </c>
      <c r="H155" s="134">
        <v>99.2</v>
      </c>
      <c r="I155" s="135"/>
      <c r="J155" s="136">
        <f>ROUND(I155*H155,0)</f>
        <v>0</v>
      </c>
      <c r="K155" s="137"/>
      <c r="L155" s="29"/>
      <c r="M155" s="138" t="s">
        <v>1</v>
      </c>
      <c r="N155" s="139" t="s">
        <v>42</v>
      </c>
      <c r="P155" s="140">
        <f>O155*H155</f>
        <v>0</v>
      </c>
      <c r="Q155" s="140">
        <v>0</v>
      </c>
      <c r="R155" s="140">
        <f>Q155*H155</f>
        <v>0</v>
      </c>
      <c r="S155" s="140">
        <v>0</v>
      </c>
      <c r="T155" s="141">
        <f>S155*H155</f>
        <v>0</v>
      </c>
      <c r="AR155" s="142" t="s">
        <v>132</v>
      </c>
      <c r="AT155" s="142" t="s">
        <v>128</v>
      </c>
      <c r="AU155" s="142" t="s">
        <v>86</v>
      </c>
      <c r="AY155" s="14" t="s">
        <v>126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4" t="s">
        <v>8</v>
      </c>
      <c r="BK155" s="143">
        <f>ROUND(I155*H155,0)</f>
        <v>0</v>
      </c>
      <c r="BL155" s="14" t="s">
        <v>132</v>
      </c>
      <c r="BM155" s="142" t="s">
        <v>188</v>
      </c>
    </row>
    <row r="156" spans="2:65" s="12" customFormat="1" ht="11.25">
      <c r="B156" s="144"/>
      <c r="D156" s="145" t="s">
        <v>134</v>
      </c>
      <c r="E156" s="146" t="s">
        <v>1</v>
      </c>
      <c r="F156" s="147" t="s">
        <v>189</v>
      </c>
      <c r="H156" s="148">
        <v>99.2</v>
      </c>
      <c r="I156" s="149"/>
      <c r="L156" s="144"/>
      <c r="M156" s="150"/>
      <c r="T156" s="151"/>
      <c r="AT156" s="146" t="s">
        <v>134</v>
      </c>
      <c r="AU156" s="146" t="s">
        <v>86</v>
      </c>
      <c r="AV156" s="12" t="s">
        <v>86</v>
      </c>
      <c r="AW156" s="12" t="s">
        <v>32</v>
      </c>
      <c r="AX156" s="12" t="s">
        <v>77</v>
      </c>
      <c r="AY156" s="146" t="s">
        <v>126</v>
      </c>
    </row>
    <row r="157" spans="2:65" s="1" customFormat="1" ht="24.2" customHeight="1">
      <c r="B157" s="29"/>
      <c r="C157" s="130" t="s">
        <v>190</v>
      </c>
      <c r="D157" s="130" t="s">
        <v>128</v>
      </c>
      <c r="E157" s="131" t="s">
        <v>191</v>
      </c>
      <c r="F157" s="132" t="s">
        <v>192</v>
      </c>
      <c r="G157" s="133" t="s">
        <v>131</v>
      </c>
      <c r="H157" s="134">
        <v>99.2</v>
      </c>
      <c r="I157" s="135"/>
      <c r="J157" s="136">
        <f>ROUND(I157*H157,0)</f>
        <v>0</v>
      </c>
      <c r="K157" s="137"/>
      <c r="L157" s="29"/>
      <c r="M157" s="138" t="s">
        <v>1</v>
      </c>
      <c r="N157" s="139" t="s">
        <v>42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132</v>
      </c>
      <c r="AT157" s="142" t="s">
        <v>128</v>
      </c>
      <c r="AU157" s="142" t="s">
        <v>86</v>
      </c>
      <c r="AY157" s="14" t="s">
        <v>126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4" t="s">
        <v>8</v>
      </c>
      <c r="BK157" s="143">
        <f>ROUND(I157*H157,0)</f>
        <v>0</v>
      </c>
      <c r="BL157" s="14" t="s">
        <v>132</v>
      </c>
      <c r="BM157" s="142" t="s">
        <v>193</v>
      </c>
    </row>
    <row r="158" spans="2:65" s="1" customFormat="1" ht="16.5" customHeight="1">
      <c r="B158" s="29"/>
      <c r="C158" s="152" t="s">
        <v>194</v>
      </c>
      <c r="D158" s="152" t="s">
        <v>195</v>
      </c>
      <c r="E158" s="153" t="s">
        <v>196</v>
      </c>
      <c r="F158" s="154" t="s">
        <v>197</v>
      </c>
      <c r="G158" s="155" t="s">
        <v>198</v>
      </c>
      <c r="H158" s="156">
        <v>1.984</v>
      </c>
      <c r="I158" s="157"/>
      <c r="J158" s="158">
        <f>ROUND(I158*H158,0)</f>
        <v>0</v>
      </c>
      <c r="K158" s="159"/>
      <c r="L158" s="160"/>
      <c r="M158" s="161" t="s">
        <v>1</v>
      </c>
      <c r="N158" s="162" t="s">
        <v>42</v>
      </c>
      <c r="P158" s="140">
        <f>O158*H158</f>
        <v>0</v>
      </c>
      <c r="Q158" s="140">
        <v>1E-3</v>
      </c>
      <c r="R158" s="140">
        <f>Q158*H158</f>
        <v>1.9840000000000001E-3</v>
      </c>
      <c r="S158" s="140">
        <v>0</v>
      </c>
      <c r="T158" s="141">
        <f>S158*H158</f>
        <v>0</v>
      </c>
      <c r="AR158" s="142" t="s">
        <v>165</v>
      </c>
      <c r="AT158" s="142" t="s">
        <v>195</v>
      </c>
      <c r="AU158" s="142" t="s">
        <v>86</v>
      </c>
      <c r="AY158" s="14" t="s">
        <v>126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4" t="s">
        <v>8</v>
      </c>
      <c r="BK158" s="143">
        <f>ROUND(I158*H158,0)</f>
        <v>0</v>
      </c>
      <c r="BL158" s="14" t="s">
        <v>132</v>
      </c>
      <c r="BM158" s="142" t="s">
        <v>199</v>
      </c>
    </row>
    <row r="159" spans="2:65" s="12" customFormat="1" ht="11.25">
      <c r="B159" s="144"/>
      <c r="D159" s="145" t="s">
        <v>134</v>
      </c>
      <c r="E159" s="146" t="s">
        <v>1</v>
      </c>
      <c r="F159" s="147" t="s">
        <v>200</v>
      </c>
      <c r="H159" s="148">
        <v>99.2</v>
      </c>
      <c r="I159" s="149"/>
      <c r="L159" s="144"/>
      <c r="M159" s="150"/>
      <c r="T159" s="151"/>
      <c r="AT159" s="146" t="s">
        <v>134</v>
      </c>
      <c r="AU159" s="146" t="s">
        <v>86</v>
      </c>
      <c r="AV159" s="12" t="s">
        <v>86</v>
      </c>
      <c r="AW159" s="12" t="s">
        <v>32</v>
      </c>
      <c r="AX159" s="12" t="s">
        <v>8</v>
      </c>
      <c r="AY159" s="146" t="s">
        <v>126</v>
      </c>
    </row>
    <row r="160" spans="2:65" s="12" customFormat="1" ht="11.25">
      <c r="B160" s="144"/>
      <c r="D160" s="145" t="s">
        <v>134</v>
      </c>
      <c r="F160" s="147" t="s">
        <v>201</v>
      </c>
      <c r="H160" s="148">
        <v>1.984</v>
      </c>
      <c r="I160" s="149"/>
      <c r="L160" s="144"/>
      <c r="M160" s="150"/>
      <c r="T160" s="151"/>
      <c r="AT160" s="146" t="s">
        <v>134</v>
      </c>
      <c r="AU160" s="146" t="s">
        <v>86</v>
      </c>
      <c r="AV160" s="12" t="s">
        <v>86</v>
      </c>
      <c r="AW160" s="12" t="s">
        <v>4</v>
      </c>
      <c r="AX160" s="12" t="s">
        <v>8</v>
      </c>
      <c r="AY160" s="146" t="s">
        <v>126</v>
      </c>
    </row>
    <row r="161" spans="2:65" s="11" customFormat="1" ht="22.9" customHeight="1">
      <c r="B161" s="118"/>
      <c r="D161" s="119" t="s">
        <v>76</v>
      </c>
      <c r="E161" s="128" t="s">
        <v>151</v>
      </c>
      <c r="F161" s="128" t="s">
        <v>202</v>
      </c>
      <c r="I161" s="121"/>
      <c r="J161" s="129">
        <f>BK161</f>
        <v>0</v>
      </c>
      <c r="L161" s="118"/>
      <c r="M161" s="123"/>
      <c r="P161" s="124">
        <f>SUM(P162:P172)</f>
        <v>0</v>
      </c>
      <c r="R161" s="124">
        <f>SUM(R162:R172)</f>
        <v>7.7634000000000007</v>
      </c>
      <c r="T161" s="125">
        <f>SUM(T162:T172)</f>
        <v>0</v>
      </c>
      <c r="AR161" s="119" t="s">
        <v>8</v>
      </c>
      <c r="AT161" s="126" t="s">
        <v>76</v>
      </c>
      <c r="AU161" s="126" t="s">
        <v>8</v>
      </c>
      <c r="AY161" s="119" t="s">
        <v>126</v>
      </c>
      <c r="BK161" s="127">
        <f>SUM(BK162:BK172)</f>
        <v>0</v>
      </c>
    </row>
    <row r="162" spans="2:65" s="1" customFormat="1" ht="21.75" customHeight="1">
      <c r="B162" s="29"/>
      <c r="C162" s="130" t="s">
        <v>203</v>
      </c>
      <c r="D162" s="130" t="s">
        <v>128</v>
      </c>
      <c r="E162" s="131" t="s">
        <v>204</v>
      </c>
      <c r="F162" s="132" t="s">
        <v>205</v>
      </c>
      <c r="G162" s="133" t="s">
        <v>131</v>
      </c>
      <c r="H162" s="134">
        <v>90</v>
      </c>
      <c r="I162" s="135"/>
      <c r="J162" s="136">
        <f>ROUND(I162*H162,0)</f>
        <v>0</v>
      </c>
      <c r="K162" s="137"/>
      <c r="L162" s="29"/>
      <c r="M162" s="138" t="s">
        <v>1</v>
      </c>
      <c r="N162" s="139" t="s">
        <v>42</v>
      </c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AR162" s="142" t="s">
        <v>132</v>
      </c>
      <c r="AT162" s="142" t="s">
        <v>128</v>
      </c>
      <c r="AU162" s="142" t="s">
        <v>86</v>
      </c>
      <c r="AY162" s="14" t="s">
        <v>126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4" t="s">
        <v>8</v>
      </c>
      <c r="BK162" s="143">
        <f>ROUND(I162*H162,0)</f>
        <v>0</v>
      </c>
      <c r="BL162" s="14" t="s">
        <v>132</v>
      </c>
      <c r="BM162" s="142" t="s">
        <v>206</v>
      </c>
    </row>
    <row r="163" spans="2:65" s="12" customFormat="1" ht="11.25">
      <c r="B163" s="144"/>
      <c r="D163" s="145" t="s">
        <v>134</v>
      </c>
      <c r="E163" s="146" t="s">
        <v>1</v>
      </c>
      <c r="F163" s="147" t="s">
        <v>207</v>
      </c>
      <c r="H163" s="148">
        <v>90</v>
      </c>
      <c r="I163" s="149"/>
      <c r="L163" s="144"/>
      <c r="M163" s="150"/>
      <c r="T163" s="151"/>
      <c r="AT163" s="146" t="s">
        <v>134</v>
      </c>
      <c r="AU163" s="146" t="s">
        <v>86</v>
      </c>
      <c r="AV163" s="12" t="s">
        <v>86</v>
      </c>
      <c r="AW163" s="12" t="s">
        <v>32</v>
      </c>
      <c r="AX163" s="12" t="s">
        <v>77</v>
      </c>
      <c r="AY163" s="146" t="s">
        <v>126</v>
      </c>
    </row>
    <row r="164" spans="2:65" s="1" customFormat="1" ht="24.2" customHeight="1">
      <c r="B164" s="29"/>
      <c r="C164" s="130" t="s">
        <v>208</v>
      </c>
      <c r="D164" s="130" t="s">
        <v>128</v>
      </c>
      <c r="E164" s="131" t="s">
        <v>209</v>
      </c>
      <c r="F164" s="132" t="s">
        <v>210</v>
      </c>
      <c r="G164" s="133" t="s">
        <v>131</v>
      </c>
      <c r="H164" s="134">
        <v>1440</v>
      </c>
      <c r="I164" s="135"/>
      <c r="J164" s="136">
        <f>ROUND(I164*H164,0)</f>
        <v>0</v>
      </c>
      <c r="K164" s="137"/>
      <c r="L164" s="29"/>
      <c r="M164" s="138" t="s">
        <v>1</v>
      </c>
      <c r="N164" s="139" t="s">
        <v>42</v>
      </c>
      <c r="P164" s="140">
        <f>O164*H164</f>
        <v>0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AR164" s="142" t="s">
        <v>132</v>
      </c>
      <c r="AT164" s="142" t="s">
        <v>128</v>
      </c>
      <c r="AU164" s="142" t="s">
        <v>86</v>
      </c>
      <c r="AY164" s="14" t="s">
        <v>126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4" t="s">
        <v>8</v>
      </c>
      <c r="BK164" s="143">
        <f>ROUND(I164*H164,0)</f>
        <v>0</v>
      </c>
      <c r="BL164" s="14" t="s">
        <v>132</v>
      </c>
      <c r="BM164" s="142" t="s">
        <v>211</v>
      </c>
    </row>
    <row r="165" spans="2:65" s="12" customFormat="1" ht="11.25">
      <c r="B165" s="144"/>
      <c r="D165" s="145" t="s">
        <v>134</v>
      </c>
      <c r="E165" s="146" t="s">
        <v>1</v>
      </c>
      <c r="F165" s="147" t="s">
        <v>212</v>
      </c>
      <c r="H165" s="148">
        <v>1440</v>
      </c>
      <c r="I165" s="149"/>
      <c r="L165" s="144"/>
      <c r="M165" s="150"/>
      <c r="T165" s="151"/>
      <c r="AT165" s="146" t="s">
        <v>134</v>
      </c>
      <c r="AU165" s="146" t="s">
        <v>86</v>
      </c>
      <c r="AV165" s="12" t="s">
        <v>86</v>
      </c>
      <c r="AW165" s="12" t="s">
        <v>32</v>
      </c>
      <c r="AX165" s="12" t="s">
        <v>77</v>
      </c>
      <c r="AY165" s="146" t="s">
        <v>126</v>
      </c>
    </row>
    <row r="166" spans="2:65" s="1" customFormat="1" ht="24.2" customHeight="1">
      <c r="B166" s="29"/>
      <c r="C166" s="130" t="s">
        <v>213</v>
      </c>
      <c r="D166" s="130" t="s">
        <v>128</v>
      </c>
      <c r="E166" s="131" t="s">
        <v>214</v>
      </c>
      <c r="F166" s="132" t="s">
        <v>215</v>
      </c>
      <c r="G166" s="133" t="s">
        <v>131</v>
      </c>
      <c r="H166" s="134">
        <v>720</v>
      </c>
      <c r="I166" s="135"/>
      <c r="J166" s="136">
        <f>ROUND(I166*H166,0)</f>
        <v>0</v>
      </c>
      <c r="K166" s="137"/>
      <c r="L166" s="29"/>
      <c r="M166" s="138" t="s">
        <v>1</v>
      </c>
      <c r="N166" s="139" t="s">
        <v>42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AR166" s="142" t="s">
        <v>132</v>
      </c>
      <c r="AT166" s="142" t="s">
        <v>128</v>
      </c>
      <c r="AU166" s="142" t="s">
        <v>86</v>
      </c>
      <c r="AY166" s="14" t="s">
        <v>126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4" t="s">
        <v>8</v>
      </c>
      <c r="BK166" s="143">
        <f>ROUND(I166*H166,0)</f>
        <v>0</v>
      </c>
      <c r="BL166" s="14" t="s">
        <v>132</v>
      </c>
      <c r="BM166" s="142" t="s">
        <v>216</v>
      </c>
    </row>
    <row r="167" spans="2:65" s="12" customFormat="1" ht="11.25">
      <c r="B167" s="144"/>
      <c r="D167" s="145" t="s">
        <v>134</v>
      </c>
      <c r="E167" s="146" t="s">
        <v>1</v>
      </c>
      <c r="F167" s="147" t="s">
        <v>217</v>
      </c>
      <c r="H167" s="148">
        <v>720</v>
      </c>
      <c r="I167" s="149"/>
      <c r="L167" s="144"/>
      <c r="M167" s="150"/>
      <c r="T167" s="151"/>
      <c r="AT167" s="146" t="s">
        <v>134</v>
      </c>
      <c r="AU167" s="146" t="s">
        <v>86</v>
      </c>
      <c r="AV167" s="12" t="s">
        <v>86</v>
      </c>
      <c r="AW167" s="12" t="s">
        <v>32</v>
      </c>
      <c r="AX167" s="12" t="s">
        <v>77</v>
      </c>
      <c r="AY167" s="146" t="s">
        <v>126</v>
      </c>
    </row>
    <row r="168" spans="2:65" s="1" customFormat="1" ht="21.75" customHeight="1">
      <c r="B168" s="29"/>
      <c r="C168" s="130" t="s">
        <v>218</v>
      </c>
      <c r="D168" s="130" t="s">
        <v>128</v>
      </c>
      <c r="E168" s="131" t="s">
        <v>219</v>
      </c>
      <c r="F168" s="132" t="s">
        <v>220</v>
      </c>
      <c r="G168" s="133" t="s">
        <v>131</v>
      </c>
      <c r="H168" s="134">
        <v>720</v>
      </c>
      <c r="I168" s="135"/>
      <c r="J168" s="136">
        <f>ROUND(I168*H168,0)</f>
        <v>0</v>
      </c>
      <c r="K168" s="137"/>
      <c r="L168" s="29"/>
      <c r="M168" s="138" t="s">
        <v>1</v>
      </c>
      <c r="N168" s="139" t="s">
        <v>42</v>
      </c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AR168" s="142" t="s">
        <v>132</v>
      </c>
      <c r="AT168" s="142" t="s">
        <v>128</v>
      </c>
      <c r="AU168" s="142" t="s">
        <v>86</v>
      </c>
      <c r="AY168" s="14" t="s">
        <v>126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4" t="s">
        <v>8</v>
      </c>
      <c r="BK168" s="143">
        <f>ROUND(I168*H168,0)</f>
        <v>0</v>
      </c>
      <c r="BL168" s="14" t="s">
        <v>132</v>
      </c>
      <c r="BM168" s="142" t="s">
        <v>221</v>
      </c>
    </row>
    <row r="169" spans="2:65" s="1" customFormat="1" ht="33" customHeight="1">
      <c r="B169" s="29"/>
      <c r="C169" s="130" t="s">
        <v>222</v>
      </c>
      <c r="D169" s="130" t="s">
        <v>128</v>
      </c>
      <c r="E169" s="131" t="s">
        <v>223</v>
      </c>
      <c r="F169" s="132" t="s">
        <v>224</v>
      </c>
      <c r="G169" s="133" t="s">
        <v>131</v>
      </c>
      <c r="H169" s="134">
        <v>90</v>
      </c>
      <c r="I169" s="135"/>
      <c r="J169" s="136">
        <f>ROUND(I169*H169,0)</f>
        <v>0</v>
      </c>
      <c r="K169" s="137"/>
      <c r="L169" s="29"/>
      <c r="M169" s="138" t="s">
        <v>1</v>
      </c>
      <c r="N169" s="139" t="s">
        <v>42</v>
      </c>
      <c r="P169" s="140">
        <f>O169*H169</f>
        <v>0</v>
      </c>
      <c r="Q169" s="140">
        <v>8.3500000000000005E-2</v>
      </c>
      <c r="R169" s="140">
        <f>Q169*H169</f>
        <v>7.5150000000000006</v>
      </c>
      <c r="S169" s="140">
        <v>0</v>
      </c>
      <c r="T169" s="141">
        <f>S169*H169</f>
        <v>0</v>
      </c>
      <c r="AR169" s="142" t="s">
        <v>132</v>
      </c>
      <c r="AT169" s="142" t="s">
        <v>128</v>
      </c>
      <c r="AU169" s="142" t="s">
        <v>86</v>
      </c>
      <c r="AY169" s="14" t="s">
        <v>126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4" t="s">
        <v>8</v>
      </c>
      <c r="BK169" s="143">
        <f>ROUND(I169*H169,0)</f>
        <v>0</v>
      </c>
      <c r="BL169" s="14" t="s">
        <v>132</v>
      </c>
      <c r="BM169" s="142" t="s">
        <v>225</v>
      </c>
    </row>
    <row r="170" spans="2:65" s="12" customFormat="1" ht="11.25">
      <c r="B170" s="144"/>
      <c r="D170" s="145" t="s">
        <v>134</v>
      </c>
      <c r="E170" s="146" t="s">
        <v>1</v>
      </c>
      <c r="F170" s="147" t="s">
        <v>226</v>
      </c>
      <c r="H170" s="148">
        <v>90</v>
      </c>
      <c r="I170" s="149"/>
      <c r="L170" s="144"/>
      <c r="M170" s="150"/>
      <c r="T170" s="151"/>
      <c r="AT170" s="146" t="s">
        <v>134</v>
      </c>
      <c r="AU170" s="146" t="s">
        <v>86</v>
      </c>
      <c r="AV170" s="12" t="s">
        <v>86</v>
      </c>
      <c r="AW170" s="12" t="s">
        <v>32</v>
      </c>
      <c r="AX170" s="12" t="s">
        <v>77</v>
      </c>
      <c r="AY170" s="146" t="s">
        <v>126</v>
      </c>
    </row>
    <row r="171" spans="2:65" s="1" customFormat="1" ht="21.75" customHeight="1">
      <c r="B171" s="29"/>
      <c r="C171" s="130" t="s">
        <v>227</v>
      </c>
      <c r="D171" s="130" t="s">
        <v>128</v>
      </c>
      <c r="E171" s="131" t="s">
        <v>228</v>
      </c>
      <c r="F171" s="132" t="s">
        <v>229</v>
      </c>
      <c r="G171" s="133" t="s">
        <v>230</v>
      </c>
      <c r="H171" s="134">
        <v>69</v>
      </c>
      <c r="I171" s="135"/>
      <c r="J171" s="136">
        <f>ROUND(I171*H171,0)</f>
        <v>0</v>
      </c>
      <c r="K171" s="137"/>
      <c r="L171" s="29"/>
      <c r="M171" s="138" t="s">
        <v>1</v>
      </c>
      <c r="N171" s="139" t="s">
        <v>42</v>
      </c>
      <c r="P171" s="140">
        <f>O171*H171</f>
        <v>0</v>
      </c>
      <c r="Q171" s="140">
        <v>3.5999999999999999E-3</v>
      </c>
      <c r="R171" s="140">
        <f>Q171*H171</f>
        <v>0.24839999999999998</v>
      </c>
      <c r="S171" s="140">
        <v>0</v>
      </c>
      <c r="T171" s="141">
        <f>S171*H171</f>
        <v>0</v>
      </c>
      <c r="AR171" s="142" t="s">
        <v>132</v>
      </c>
      <c r="AT171" s="142" t="s">
        <v>128</v>
      </c>
      <c r="AU171" s="142" t="s">
        <v>86</v>
      </c>
      <c r="AY171" s="14" t="s">
        <v>126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4" t="s">
        <v>8</v>
      </c>
      <c r="BK171" s="143">
        <f>ROUND(I171*H171,0)</f>
        <v>0</v>
      </c>
      <c r="BL171" s="14" t="s">
        <v>132</v>
      </c>
      <c r="BM171" s="142" t="s">
        <v>231</v>
      </c>
    </row>
    <row r="172" spans="2:65" s="12" customFormat="1" ht="11.25">
      <c r="B172" s="144"/>
      <c r="D172" s="145" t="s">
        <v>134</v>
      </c>
      <c r="E172" s="146" t="s">
        <v>1</v>
      </c>
      <c r="F172" s="147" t="s">
        <v>232</v>
      </c>
      <c r="H172" s="148">
        <v>69</v>
      </c>
      <c r="I172" s="149"/>
      <c r="L172" s="144"/>
      <c r="M172" s="150"/>
      <c r="T172" s="151"/>
      <c r="AT172" s="146" t="s">
        <v>134</v>
      </c>
      <c r="AU172" s="146" t="s">
        <v>86</v>
      </c>
      <c r="AV172" s="12" t="s">
        <v>86</v>
      </c>
      <c r="AW172" s="12" t="s">
        <v>32</v>
      </c>
      <c r="AX172" s="12" t="s">
        <v>77</v>
      </c>
      <c r="AY172" s="146" t="s">
        <v>126</v>
      </c>
    </row>
    <row r="173" spans="2:65" s="11" customFormat="1" ht="22.9" customHeight="1">
      <c r="B173" s="118"/>
      <c r="D173" s="119" t="s">
        <v>76</v>
      </c>
      <c r="E173" s="128" t="s">
        <v>156</v>
      </c>
      <c r="F173" s="128" t="s">
        <v>233</v>
      </c>
      <c r="I173" s="121"/>
      <c r="J173" s="129">
        <f>BK173</f>
        <v>0</v>
      </c>
      <c r="L173" s="118"/>
      <c r="M173" s="123"/>
      <c r="P173" s="124">
        <f>SUM(P174:P178)</f>
        <v>0</v>
      </c>
      <c r="R173" s="124">
        <f>SUM(R174:R178)</f>
        <v>11.65918068</v>
      </c>
      <c r="T173" s="125">
        <f>SUM(T174:T178)</f>
        <v>0</v>
      </c>
      <c r="AR173" s="119" t="s">
        <v>8</v>
      </c>
      <c r="AT173" s="126" t="s">
        <v>76</v>
      </c>
      <c r="AU173" s="126" t="s">
        <v>8</v>
      </c>
      <c r="AY173" s="119" t="s">
        <v>126</v>
      </c>
      <c r="BK173" s="127">
        <f>SUM(BK174:BK178)</f>
        <v>0</v>
      </c>
    </row>
    <row r="174" spans="2:65" s="1" customFormat="1" ht="33" customHeight="1">
      <c r="B174" s="29"/>
      <c r="C174" s="130" t="s">
        <v>7</v>
      </c>
      <c r="D174" s="130" t="s">
        <v>128</v>
      </c>
      <c r="E174" s="131" t="s">
        <v>234</v>
      </c>
      <c r="F174" s="132" t="s">
        <v>235</v>
      </c>
      <c r="G174" s="133" t="s">
        <v>143</v>
      </c>
      <c r="H174" s="134">
        <v>4.6440000000000001</v>
      </c>
      <c r="I174" s="135"/>
      <c r="J174" s="136">
        <f>ROUND(I174*H174,0)</f>
        <v>0</v>
      </c>
      <c r="K174" s="137"/>
      <c r="L174" s="29"/>
      <c r="M174" s="138" t="s">
        <v>1</v>
      </c>
      <c r="N174" s="139" t="s">
        <v>42</v>
      </c>
      <c r="P174" s="140">
        <f>O174*H174</f>
        <v>0</v>
      </c>
      <c r="Q174" s="140">
        <v>2.5018699999999998</v>
      </c>
      <c r="R174" s="140">
        <f>Q174*H174</f>
        <v>11.61868428</v>
      </c>
      <c r="S174" s="140">
        <v>0</v>
      </c>
      <c r="T174" s="141">
        <f>S174*H174</f>
        <v>0</v>
      </c>
      <c r="AR174" s="142" t="s">
        <v>132</v>
      </c>
      <c r="AT174" s="142" t="s">
        <v>128</v>
      </c>
      <c r="AU174" s="142" t="s">
        <v>86</v>
      </c>
      <c r="AY174" s="14" t="s">
        <v>126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4" t="s">
        <v>8</v>
      </c>
      <c r="BK174" s="143">
        <f>ROUND(I174*H174,0)</f>
        <v>0</v>
      </c>
      <c r="BL174" s="14" t="s">
        <v>132</v>
      </c>
      <c r="BM174" s="142" t="s">
        <v>236</v>
      </c>
    </row>
    <row r="175" spans="2:65" s="12" customFormat="1" ht="11.25">
      <c r="B175" s="144"/>
      <c r="D175" s="145" t="s">
        <v>134</v>
      </c>
      <c r="E175" s="146" t="s">
        <v>1</v>
      </c>
      <c r="F175" s="147" t="s">
        <v>237</v>
      </c>
      <c r="H175" s="148">
        <v>4.6440000000000001</v>
      </c>
      <c r="I175" s="149"/>
      <c r="L175" s="144"/>
      <c r="M175" s="150"/>
      <c r="T175" s="151"/>
      <c r="AT175" s="146" t="s">
        <v>134</v>
      </c>
      <c r="AU175" s="146" t="s">
        <v>86</v>
      </c>
      <c r="AV175" s="12" t="s">
        <v>86</v>
      </c>
      <c r="AW175" s="12" t="s">
        <v>32</v>
      </c>
      <c r="AX175" s="12" t="s">
        <v>77</v>
      </c>
      <c r="AY175" s="146" t="s">
        <v>126</v>
      </c>
    </row>
    <row r="176" spans="2:65" s="1" customFormat="1" ht="16.5" customHeight="1">
      <c r="B176" s="29"/>
      <c r="C176" s="130" t="s">
        <v>238</v>
      </c>
      <c r="D176" s="130" t="s">
        <v>128</v>
      </c>
      <c r="E176" s="131" t="s">
        <v>239</v>
      </c>
      <c r="F176" s="132" t="s">
        <v>240</v>
      </c>
      <c r="G176" s="133" t="s">
        <v>131</v>
      </c>
      <c r="H176" s="134">
        <v>2.52</v>
      </c>
      <c r="I176" s="135"/>
      <c r="J176" s="136">
        <f>ROUND(I176*H176,0)</f>
        <v>0</v>
      </c>
      <c r="K176" s="137"/>
      <c r="L176" s="29"/>
      <c r="M176" s="138" t="s">
        <v>1</v>
      </c>
      <c r="N176" s="139" t="s">
        <v>42</v>
      </c>
      <c r="P176" s="140">
        <f>O176*H176</f>
        <v>0</v>
      </c>
      <c r="Q176" s="140">
        <v>1.6070000000000001E-2</v>
      </c>
      <c r="R176" s="140">
        <f>Q176*H176</f>
        <v>4.0496400000000002E-2</v>
      </c>
      <c r="S176" s="140">
        <v>0</v>
      </c>
      <c r="T176" s="141">
        <f>S176*H176</f>
        <v>0</v>
      </c>
      <c r="AR176" s="142" t="s">
        <v>132</v>
      </c>
      <c r="AT176" s="142" t="s">
        <v>128</v>
      </c>
      <c r="AU176" s="142" t="s">
        <v>86</v>
      </c>
      <c r="AY176" s="14" t="s">
        <v>126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4" t="s">
        <v>8</v>
      </c>
      <c r="BK176" s="143">
        <f>ROUND(I176*H176,0)</f>
        <v>0</v>
      </c>
      <c r="BL176" s="14" t="s">
        <v>132</v>
      </c>
      <c r="BM176" s="142" t="s">
        <v>241</v>
      </c>
    </row>
    <row r="177" spans="2:65" s="12" customFormat="1" ht="11.25">
      <c r="B177" s="144"/>
      <c r="D177" s="145" t="s">
        <v>134</v>
      </c>
      <c r="E177" s="146" t="s">
        <v>1</v>
      </c>
      <c r="F177" s="147" t="s">
        <v>242</v>
      </c>
      <c r="H177" s="148">
        <v>2.52</v>
      </c>
      <c r="I177" s="149"/>
      <c r="L177" s="144"/>
      <c r="M177" s="150"/>
      <c r="T177" s="151"/>
      <c r="AT177" s="146" t="s">
        <v>134</v>
      </c>
      <c r="AU177" s="146" t="s">
        <v>86</v>
      </c>
      <c r="AV177" s="12" t="s">
        <v>86</v>
      </c>
      <c r="AW177" s="12" t="s">
        <v>32</v>
      </c>
      <c r="AX177" s="12" t="s">
        <v>77</v>
      </c>
      <c r="AY177" s="146" t="s">
        <v>126</v>
      </c>
    </row>
    <row r="178" spans="2:65" s="1" customFormat="1" ht="16.5" customHeight="1">
      <c r="B178" s="29"/>
      <c r="C178" s="130" t="s">
        <v>243</v>
      </c>
      <c r="D178" s="130" t="s">
        <v>128</v>
      </c>
      <c r="E178" s="131" t="s">
        <v>244</v>
      </c>
      <c r="F178" s="132" t="s">
        <v>245</v>
      </c>
      <c r="G178" s="133" t="s">
        <v>131</v>
      </c>
      <c r="H178" s="134">
        <v>2.52</v>
      </c>
      <c r="I178" s="135"/>
      <c r="J178" s="136">
        <f>ROUND(I178*H178,0)</f>
        <v>0</v>
      </c>
      <c r="K178" s="137"/>
      <c r="L178" s="29"/>
      <c r="M178" s="138" t="s">
        <v>1</v>
      </c>
      <c r="N178" s="139" t="s">
        <v>42</v>
      </c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AR178" s="142" t="s">
        <v>132</v>
      </c>
      <c r="AT178" s="142" t="s">
        <v>128</v>
      </c>
      <c r="AU178" s="142" t="s">
        <v>86</v>
      </c>
      <c r="AY178" s="14" t="s">
        <v>126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4" t="s">
        <v>8</v>
      </c>
      <c r="BK178" s="143">
        <f>ROUND(I178*H178,0)</f>
        <v>0</v>
      </c>
      <c r="BL178" s="14" t="s">
        <v>132</v>
      </c>
      <c r="BM178" s="142" t="s">
        <v>246</v>
      </c>
    </row>
    <row r="179" spans="2:65" s="11" customFormat="1" ht="22.9" customHeight="1">
      <c r="B179" s="118"/>
      <c r="D179" s="119" t="s">
        <v>76</v>
      </c>
      <c r="E179" s="128" t="s">
        <v>170</v>
      </c>
      <c r="F179" s="128" t="s">
        <v>247</v>
      </c>
      <c r="I179" s="121"/>
      <c r="J179" s="129">
        <f>BK179</f>
        <v>0</v>
      </c>
      <c r="L179" s="118"/>
      <c r="M179" s="123"/>
      <c r="P179" s="124">
        <f>SUM(P180:P186)</f>
        <v>0</v>
      </c>
      <c r="R179" s="124">
        <f>SUM(R180:R186)</f>
        <v>5.2988506600000012</v>
      </c>
      <c r="T179" s="125">
        <f>SUM(T180:T186)</f>
        <v>0</v>
      </c>
      <c r="AR179" s="119" t="s">
        <v>8</v>
      </c>
      <c r="AT179" s="126" t="s">
        <v>76</v>
      </c>
      <c r="AU179" s="126" t="s">
        <v>8</v>
      </c>
      <c r="AY179" s="119" t="s">
        <v>126</v>
      </c>
      <c r="BK179" s="127">
        <f>SUM(BK180:BK186)</f>
        <v>0</v>
      </c>
    </row>
    <row r="180" spans="2:65" s="1" customFormat="1" ht="24.2" customHeight="1">
      <c r="B180" s="29"/>
      <c r="C180" s="130" t="s">
        <v>248</v>
      </c>
      <c r="D180" s="130" t="s">
        <v>128</v>
      </c>
      <c r="E180" s="131" t="s">
        <v>249</v>
      </c>
      <c r="F180" s="132" t="s">
        <v>250</v>
      </c>
      <c r="G180" s="133" t="s">
        <v>230</v>
      </c>
      <c r="H180" s="134">
        <v>219.1</v>
      </c>
      <c r="I180" s="135"/>
      <c r="J180" s="136">
        <f>ROUND(I180*H180,0)</f>
        <v>0</v>
      </c>
      <c r="K180" s="137"/>
      <c r="L180" s="29"/>
      <c r="M180" s="138" t="s">
        <v>1</v>
      </c>
      <c r="N180" s="139" t="s">
        <v>42</v>
      </c>
      <c r="P180" s="140">
        <f>O180*H180</f>
        <v>0</v>
      </c>
      <c r="Q180" s="140">
        <v>0</v>
      </c>
      <c r="R180" s="140">
        <f>Q180*H180</f>
        <v>0</v>
      </c>
      <c r="S180" s="140">
        <v>0</v>
      </c>
      <c r="T180" s="141">
        <f>S180*H180</f>
        <v>0</v>
      </c>
      <c r="AR180" s="142" t="s">
        <v>132</v>
      </c>
      <c r="AT180" s="142" t="s">
        <v>128</v>
      </c>
      <c r="AU180" s="142" t="s">
        <v>86</v>
      </c>
      <c r="AY180" s="14" t="s">
        <v>126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4" t="s">
        <v>8</v>
      </c>
      <c r="BK180" s="143">
        <f>ROUND(I180*H180,0)</f>
        <v>0</v>
      </c>
      <c r="BL180" s="14" t="s">
        <v>132</v>
      </c>
      <c r="BM180" s="142" t="s">
        <v>251</v>
      </c>
    </row>
    <row r="181" spans="2:65" s="12" customFormat="1" ht="11.25">
      <c r="B181" s="144"/>
      <c r="D181" s="145" t="s">
        <v>134</v>
      </c>
      <c r="E181" s="146" t="s">
        <v>1</v>
      </c>
      <c r="F181" s="147" t="s">
        <v>252</v>
      </c>
      <c r="H181" s="148">
        <v>219.1</v>
      </c>
      <c r="I181" s="149"/>
      <c r="L181" s="144"/>
      <c r="M181" s="150"/>
      <c r="T181" s="151"/>
      <c r="AT181" s="146" t="s">
        <v>134</v>
      </c>
      <c r="AU181" s="146" t="s">
        <v>86</v>
      </c>
      <c r="AV181" s="12" t="s">
        <v>86</v>
      </c>
      <c r="AW181" s="12" t="s">
        <v>32</v>
      </c>
      <c r="AX181" s="12" t="s">
        <v>77</v>
      </c>
      <c r="AY181" s="146" t="s">
        <v>126</v>
      </c>
    </row>
    <row r="182" spans="2:65" s="1" customFormat="1" ht="24.2" customHeight="1">
      <c r="B182" s="29"/>
      <c r="C182" s="130" t="s">
        <v>253</v>
      </c>
      <c r="D182" s="130" t="s">
        <v>128</v>
      </c>
      <c r="E182" s="131" t="s">
        <v>254</v>
      </c>
      <c r="F182" s="132" t="s">
        <v>255</v>
      </c>
      <c r="G182" s="133" t="s">
        <v>230</v>
      </c>
      <c r="H182" s="134">
        <v>219.1</v>
      </c>
      <c r="I182" s="135"/>
      <c r="J182" s="136">
        <f>ROUND(I182*H182,0)</f>
        <v>0</v>
      </c>
      <c r="K182" s="137"/>
      <c r="L182" s="29"/>
      <c r="M182" s="138" t="s">
        <v>1</v>
      </c>
      <c r="N182" s="139" t="s">
        <v>42</v>
      </c>
      <c r="P182" s="140">
        <f>O182*H182</f>
        <v>0</v>
      </c>
      <c r="Q182" s="140">
        <v>2.7999999999999998E-4</v>
      </c>
      <c r="R182" s="140">
        <f>Q182*H182</f>
        <v>6.1347999999999993E-2</v>
      </c>
      <c r="S182" s="140">
        <v>0</v>
      </c>
      <c r="T182" s="141">
        <f>S182*H182</f>
        <v>0</v>
      </c>
      <c r="AR182" s="142" t="s">
        <v>132</v>
      </c>
      <c r="AT182" s="142" t="s">
        <v>128</v>
      </c>
      <c r="AU182" s="142" t="s">
        <v>86</v>
      </c>
      <c r="AY182" s="14" t="s">
        <v>126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4" t="s">
        <v>8</v>
      </c>
      <c r="BK182" s="143">
        <f>ROUND(I182*H182,0)</f>
        <v>0</v>
      </c>
      <c r="BL182" s="14" t="s">
        <v>132</v>
      </c>
      <c r="BM182" s="142" t="s">
        <v>256</v>
      </c>
    </row>
    <row r="183" spans="2:65" s="1" customFormat="1" ht="24.2" customHeight="1">
      <c r="B183" s="29"/>
      <c r="C183" s="130" t="s">
        <v>257</v>
      </c>
      <c r="D183" s="130" t="s">
        <v>128</v>
      </c>
      <c r="E183" s="131" t="s">
        <v>258</v>
      </c>
      <c r="F183" s="132" t="s">
        <v>259</v>
      </c>
      <c r="G183" s="133" t="s">
        <v>173</v>
      </c>
      <c r="H183" s="134">
        <v>4.6660000000000004</v>
      </c>
      <c r="I183" s="135"/>
      <c r="J183" s="136">
        <f>ROUND(I183*H183,0)</f>
        <v>0</v>
      </c>
      <c r="K183" s="137"/>
      <c r="L183" s="29"/>
      <c r="M183" s="138" t="s">
        <v>1</v>
      </c>
      <c r="N183" s="139" t="s">
        <v>42</v>
      </c>
      <c r="P183" s="140">
        <f>O183*H183</f>
        <v>0</v>
      </c>
      <c r="Q183" s="140">
        <v>1.0160100000000001</v>
      </c>
      <c r="R183" s="140">
        <f>Q183*H183</f>
        <v>4.7407026600000011</v>
      </c>
      <c r="S183" s="140">
        <v>0</v>
      </c>
      <c r="T183" s="141">
        <f>S183*H183</f>
        <v>0</v>
      </c>
      <c r="AR183" s="142" t="s">
        <v>132</v>
      </c>
      <c r="AT183" s="142" t="s">
        <v>128</v>
      </c>
      <c r="AU183" s="142" t="s">
        <v>86</v>
      </c>
      <c r="AY183" s="14" t="s">
        <v>126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4" t="s">
        <v>8</v>
      </c>
      <c r="BK183" s="143">
        <f>ROUND(I183*H183,0)</f>
        <v>0</v>
      </c>
      <c r="BL183" s="14" t="s">
        <v>132</v>
      </c>
      <c r="BM183" s="142" t="s">
        <v>260</v>
      </c>
    </row>
    <row r="184" spans="2:65" s="12" customFormat="1" ht="11.25">
      <c r="B184" s="144"/>
      <c r="D184" s="145" t="s">
        <v>134</v>
      </c>
      <c r="E184" s="146" t="s">
        <v>1</v>
      </c>
      <c r="F184" s="147" t="s">
        <v>261</v>
      </c>
      <c r="H184" s="148">
        <v>4.6660000000000004</v>
      </c>
      <c r="I184" s="149"/>
      <c r="L184" s="144"/>
      <c r="M184" s="150"/>
      <c r="T184" s="151"/>
      <c r="AT184" s="146" t="s">
        <v>134</v>
      </c>
      <c r="AU184" s="146" t="s">
        <v>86</v>
      </c>
      <c r="AV184" s="12" t="s">
        <v>86</v>
      </c>
      <c r="AW184" s="12" t="s">
        <v>32</v>
      </c>
      <c r="AX184" s="12" t="s">
        <v>77</v>
      </c>
      <c r="AY184" s="146" t="s">
        <v>126</v>
      </c>
    </row>
    <row r="185" spans="2:65" s="1" customFormat="1" ht="24.2" customHeight="1">
      <c r="B185" s="29"/>
      <c r="C185" s="130" t="s">
        <v>262</v>
      </c>
      <c r="D185" s="130" t="s">
        <v>128</v>
      </c>
      <c r="E185" s="131" t="s">
        <v>263</v>
      </c>
      <c r="F185" s="132" t="s">
        <v>264</v>
      </c>
      <c r="G185" s="133" t="s">
        <v>131</v>
      </c>
      <c r="H185" s="134">
        <v>720</v>
      </c>
      <c r="I185" s="135"/>
      <c r="J185" s="136">
        <f>ROUND(I185*H185,0)</f>
        <v>0</v>
      </c>
      <c r="K185" s="137"/>
      <c r="L185" s="29"/>
      <c r="M185" s="138" t="s">
        <v>1</v>
      </c>
      <c r="N185" s="139" t="s">
        <v>42</v>
      </c>
      <c r="P185" s="140">
        <f>O185*H185</f>
        <v>0</v>
      </c>
      <c r="Q185" s="140">
        <v>6.8999999999999997E-4</v>
      </c>
      <c r="R185" s="140">
        <f>Q185*H185</f>
        <v>0.49679999999999996</v>
      </c>
      <c r="S185" s="140">
        <v>0</v>
      </c>
      <c r="T185" s="141">
        <f>S185*H185</f>
        <v>0</v>
      </c>
      <c r="AR185" s="142" t="s">
        <v>132</v>
      </c>
      <c r="AT185" s="142" t="s">
        <v>128</v>
      </c>
      <c r="AU185" s="142" t="s">
        <v>86</v>
      </c>
      <c r="AY185" s="14" t="s">
        <v>126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4" t="s">
        <v>8</v>
      </c>
      <c r="BK185" s="143">
        <f>ROUND(I185*H185,0)</f>
        <v>0</v>
      </c>
      <c r="BL185" s="14" t="s">
        <v>132</v>
      </c>
      <c r="BM185" s="142" t="s">
        <v>265</v>
      </c>
    </row>
    <row r="186" spans="2:65" s="12" customFormat="1" ht="11.25">
      <c r="B186" s="144"/>
      <c r="D186" s="145" t="s">
        <v>134</v>
      </c>
      <c r="E186" s="146" t="s">
        <v>1</v>
      </c>
      <c r="F186" s="147" t="s">
        <v>184</v>
      </c>
      <c r="H186" s="148">
        <v>720</v>
      </c>
      <c r="I186" s="149"/>
      <c r="L186" s="144"/>
      <c r="M186" s="150"/>
      <c r="T186" s="151"/>
      <c r="AT186" s="146" t="s">
        <v>134</v>
      </c>
      <c r="AU186" s="146" t="s">
        <v>86</v>
      </c>
      <c r="AV186" s="12" t="s">
        <v>86</v>
      </c>
      <c r="AW186" s="12" t="s">
        <v>32</v>
      </c>
      <c r="AX186" s="12" t="s">
        <v>77</v>
      </c>
      <c r="AY186" s="146" t="s">
        <v>126</v>
      </c>
    </row>
    <row r="187" spans="2:65" s="11" customFormat="1" ht="22.9" customHeight="1">
      <c r="B187" s="118"/>
      <c r="D187" s="119" t="s">
        <v>76</v>
      </c>
      <c r="E187" s="128" t="s">
        <v>266</v>
      </c>
      <c r="F187" s="128" t="s">
        <v>267</v>
      </c>
      <c r="I187" s="121"/>
      <c r="J187" s="129">
        <f>BK187</f>
        <v>0</v>
      </c>
      <c r="L187" s="118"/>
      <c r="M187" s="123"/>
      <c r="P187" s="124">
        <f>SUM(P188:P191)</f>
        <v>0</v>
      </c>
      <c r="R187" s="124">
        <f>SUM(R188:R191)</f>
        <v>0</v>
      </c>
      <c r="T187" s="125">
        <f>SUM(T188:T191)</f>
        <v>0</v>
      </c>
      <c r="AR187" s="119" t="s">
        <v>8</v>
      </c>
      <c r="AT187" s="126" t="s">
        <v>76</v>
      </c>
      <c r="AU187" s="126" t="s">
        <v>8</v>
      </c>
      <c r="AY187" s="119" t="s">
        <v>126</v>
      </c>
      <c r="BK187" s="127">
        <f>SUM(BK188:BK191)</f>
        <v>0</v>
      </c>
    </row>
    <row r="188" spans="2:65" s="1" customFormat="1" ht="24.2" customHeight="1">
      <c r="B188" s="29"/>
      <c r="C188" s="130" t="s">
        <v>268</v>
      </c>
      <c r="D188" s="130" t="s">
        <v>128</v>
      </c>
      <c r="E188" s="131" t="s">
        <v>269</v>
      </c>
      <c r="F188" s="132" t="s">
        <v>270</v>
      </c>
      <c r="G188" s="133" t="s">
        <v>173</v>
      </c>
      <c r="H188" s="134">
        <v>266.61900000000003</v>
      </c>
      <c r="I188" s="135"/>
      <c r="J188" s="136">
        <f>ROUND(I188*H188,0)</f>
        <v>0</v>
      </c>
      <c r="K188" s="137"/>
      <c r="L188" s="29"/>
      <c r="M188" s="138" t="s">
        <v>1</v>
      </c>
      <c r="N188" s="139" t="s">
        <v>42</v>
      </c>
      <c r="P188" s="140">
        <f>O188*H188</f>
        <v>0</v>
      </c>
      <c r="Q188" s="140">
        <v>0</v>
      </c>
      <c r="R188" s="140">
        <f>Q188*H188</f>
        <v>0</v>
      </c>
      <c r="S188" s="140">
        <v>0</v>
      </c>
      <c r="T188" s="141">
        <f>S188*H188</f>
        <v>0</v>
      </c>
      <c r="AR188" s="142" t="s">
        <v>132</v>
      </c>
      <c r="AT188" s="142" t="s">
        <v>128</v>
      </c>
      <c r="AU188" s="142" t="s">
        <v>86</v>
      </c>
      <c r="AY188" s="14" t="s">
        <v>126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4" t="s">
        <v>8</v>
      </c>
      <c r="BK188" s="143">
        <f>ROUND(I188*H188,0)</f>
        <v>0</v>
      </c>
      <c r="BL188" s="14" t="s">
        <v>132</v>
      </c>
      <c r="BM188" s="142" t="s">
        <v>271</v>
      </c>
    </row>
    <row r="189" spans="2:65" s="12" customFormat="1" ht="11.25">
      <c r="B189" s="144"/>
      <c r="D189" s="145" t="s">
        <v>134</v>
      </c>
      <c r="E189" s="146" t="s">
        <v>1</v>
      </c>
      <c r="F189" s="147" t="s">
        <v>272</v>
      </c>
      <c r="H189" s="148">
        <v>266.61900000000003</v>
      </c>
      <c r="I189" s="149"/>
      <c r="L189" s="144"/>
      <c r="M189" s="150"/>
      <c r="T189" s="151"/>
      <c r="AT189" s="146" t="s">
        <v>134</v>
      </c>
      <c r="AU189" s="146" t="s">
        <v>86</v>
      </c>
      <c r="AV189" s="12" t="s">
        <v>86</v>
      </c>
      <c r="AW189" s="12" t="s">
        <v>32</v>
      </c>
      <c r="AX189" s="12" t="s">
        <v>77</v>
      </c>
      <c r="AY189" s="146" t="s">
        <v>126</v>
      </c>
    </row>
    <row r="190" spans="2:65" s="1" customFormat="1" ht="24.2" customHeight="1">
      <c r="B190" s="29"/>
      <c r="C190" s="130" t="s">
        <v>273</v>
      </c>
      <c r="D190" s="130" t="s">
        <v>128</v>
      </c>
      <c r="E190" s="131" t="s">
        <v>274</v>
      </c>
      <c r="F190" s="132" t="s">
        <v>275</v>
      </c>
      <c r="G190" s="133" t="s">
        <v>173</v>
      </c>
      <c r="H190" s="134">
        <v>47.7</v>
      </c>
      <c r="I190" s="135"/>
      <c r="J190" s="136">
        <f>ROUND(I190*H190,0)</f>
        <v>0</v>
      </c>
      <c r="K190" s="137"/>
      <c r="L190" s="29"/>
      <c r="M190" s="138" t="s">
        <v>1</v>
      </c>
      <c r="N190" s="139" t="s">
        <v>42</v>
      </c>
      <c r="P190" s="140">
        <f>O190*H190</f>
        <v>0</v>
      </c>
      <c r="Q190" s="140">
        <v>0</v>
      </c>
      <c r="R190" s="140">
        <f>Q190*H190</f>
        <v>0</v>
      </c>
      <c r="S190" s="140">
        <v>0</v>
      </c>
      <c r="T190" s="141">
        <f>S190*H190</f>
        <v>0</v>
      </c>
      <c r="AR190" s="142" t="s">
        <v>132</v>
      </c>
      <c r="AT190" s="142" t="s">
        <v>128</v>
      </c>
      <c r="AU190" s="142" t="s">
        <v>86</v>
      </c>
      <c r="AY190" s="14" t="s">
        <v>126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4" t="s">
        <v>8</v>
      </c>
      <c r="BK190" s="143">
        <f>ROUND(I190*H190,0)</f>
        <v>0</v>
      </c>
      <c r="BL190" s="14" t="s">
        <v>132</v>
      </c>
      <c r="BM190" s="142" t="s">
        <v>276</v>
      </c>
    </row>
    <row r="191" spans="2:65" s="12" customFormat="1" ht="11.25">
      <c r="B191" s="144"/>
      <c r="D191" s="145" t="s">
        <v>134</v>
      </c>
      <c r="E191" s="146" t="s">
        <v>1</v>
      </c>
      <c r="F191" s="147" t="s">
        <v>277</v>
      </c>
      <c r="H191" s="148">
        <v>47.7</v>
      </c>
      <c r="I191" s="149"/>
      <c r="L191" s="144"/>
      <c r="M191" s="150"/>
      <c r="T191" s="151"/>
      <c r="AT191" s="146" t="s">
        <v>134</v>
      </c>
      <c r="AU191" s="146" t="s">
        <v>86</v>
      </c>
      <c r="AV191" s="12" t="s">
        <v>86</v>
      </c>
      <c r="AW191" s="12" t="s">
        <v>32</v>
      </c>
      <c r="AX191" s="12" t="s">
        <v>77</v>
      </c>
      <c r="AY191" s="146" t="s">
        <v>126</v>
      </c>
    </row>
    <row r="192" spans="2:65" s="11" customFormat="1" ht="22.9" customHeight="1">
      <c r="B192" s="118"/>
      <c r="D192" s="119" t="s">
        <v>76</v>
      </c>
      <c r="E192" s="128" t="s">
        <v>278</v>
      </c>
      <c r="F192" s="128" t="s">
        <v>279</v>
      </c>
      <c r="I192" s="121"/>
      <c r="J192" s="129">
        <f>BK192</f>
        <v>0</v>
      </c>
      <c r="L192" s="118"/>
      <c r="M192" s="123"/>
      <c r="P192" s="124">
        <f>SUM(P193:P195)</f>
        <v>0</v>
      </c>
      <c r="R192" s="124">
        <f>SUM(R193:R195)</f>
        <v>0</v>
      </c>
      <c r="T192" s="125">
        <f>SUM(T193:T195)</f>
        <v>0</v>
      </c>
      <c r="AR192" s="119" t="s">
        <v>8</v>
      </c>
      <c r="AT192" s="126" t="s">
        <v>76</v>
      </c>
      <c r="AU192" s="126" t="s">
        <v>8</v>
      </c>
      <c r="AY192" s="119" t="s">
        <v>126</v>
      </c>
      <c r="BK192" s="127">
        <f>SUM(BK193:BK195)</f>
        <v>0</v>
      </c>
    </row>
    <row r="193" spans="2:65" s="1" customFormat="1" ht="33" customHeight="1">
      <c r="B193" s="29"/>
      <c r="C193" s="130" t="s">
        <v>280</v>
      </c>
      <c r="D193" s="130" t="s">
        <v>128</v>
      </c>
      <c r="E193" s="131" t="s">
        <v>281</v>
      </c>
      <c r="F193" s="132" t="s">
        <v>282</v>
      </c>
      <c r="G193" s="133" t="s">
        <v>173</v>
      </c>
      <c r="H193" s="134">
        <v>24.722999999999999</v>
      </c>
      <c r="I193" s="135"/>
      <c r="J193" s="136">
        <f>ROUND(I193*H193,0)</f>
        <v>0</v>
      </c>
      <c r="K193" s="137"/>
      <c r="L193" s="29"/>
      <c r="M193" s="138" t="s">
        <v>1</v>
      </c>
      <c r="N193" s="139" t="s">
        <v>42</v>
      </c>
      <c r="P193" s="140">
        <f>O193*H193</f>
        <v>0</v>
      </c>
      <c r="Q193" s="140">
        <v>0</v>
      </c>
      <c r="R193" s="140">
        <f>Q193*H193</f>
        <v>0</v>
      </c>
      <c r="S193" s="140">
        <v>0</v>
      </c>
      <c r="T193" s="141">
        <f>S193*H193</f>
        <v>0</v>
      </c>
      <c r="AR193" s="142" t="s">
        <v>132</v>
      </c>
      <c r="AT193" s="142" t="s">
        <v>128</v>
      </c>
      <c r="AU193" s="142" t="s">
        <v>86</v>
      </c>
      <c r="AY193" s="14" t="s">
        <v>126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4" t="s">
        <v>8</v>
      </c>
      <c r="BK193" s="143">
        <f>ROUND(I193*H193,0)</f>
        <v>0</v>
      </c>
      <c r="BL193" s="14" t="s">
        <v>132</v>
      </c>
      <c r="BM193" s="142" t="s">
        <v>283</v>
      </c>
    </row>
    <row r="194" spans="2:65" s="1" customFormat="1" ht="24.2" customHeight="1">
      <c r="B194" s="29"/>
      <c r="C194" s="130" t="s">
        <v>284</v>
      </c>
      <c r="D194" s="130" t="s">
        <v>128</v>
      </c>
      <c r="E194" s="131" t="s">
        <v>285</v>
      </c>
      <c r="F194" s="132" t="s">
        <v>286</v>
      </c>
      <c r="G194" s="133" t="s">
        <v>173</v>
      </c>
      <c r="H194" s="134">
        <v>47.7</v>
      </c>
      <c r="I194" s="135"/>
      <c r="J194" s="136">
        <f>ROUND(I194*H194,0)</f>
        <v>0</v>
      </c>
      <c r="K194" s="137"/>
      <c r="L194" s="29"/>
      <c r="M194" s="138" t="s">
        <v>1</v>
      </c>
      <c r="N194" s="139" t="s">
        <v>42</v>
      </c>
      <c r="P194" s="140">
        <f>O194*H194</f>
        <v>0</v>
      </c>
      <c r="Q194" s="140">
        <v>0</v>
      </c>
      <c r="R194" s="140">
        <f>Q194*H194</f>
        <v>0</v>
      </c>
      <c r="S194" s="140">
        <v>0</v>
      </c>
      <c r="T194" s="141">
        <f>S194*H194</f>
        <v>0</v>
      </c>
      <c r="AR194" s="142" t="s">
        <v>132</v>
      </c>
      <c r="AT194" s="142" t="s">
        <v>128</v>
      </c>
      <c r="AU194" s="142" t="s">
        <v>86</v>
      </c>
      <c r="AY194" s="14" t="s">
        <v>126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4" t="s">
        <v>8</v>
      </c>
      <c r="BK194" s="143">
        <f>ROUND(I194*H194,0)</f>
        <v>0</v>
      </c>
      <c r="BL194" s="14" t="s">
        <v>132</v>
      </c>
      <c r="BM194" s="142" t="s">
        <v>287</v>
      </c>
    </row>
    <row r="195" spans="2:65" s="12" customFormat="1" ht="11.25">
      <c r="B195" s="144"/>
      <c r="D195" s="145" t="s">
        <v>134</v>
      </c>
      <c r="E195" s="146" t="s">
        <v>1</v>
      </c>
      <c r="F195" s="147" t="s">
        <v>277</v>
      </c>
      <c r="H195" s="148">
        <v>47.7</v>
      </c>
      <c r="I195" s="149"/>
      <c r="L195" s="144"/>
      <c r="M195" s="150"/>
      <c r="T195" s="151"/>
      <c r="AT195" s="146" t="s">
        <v>134</v>
      </c>
      <c r="AU195" s="146" t="s">
        <v>86</v>
      </c>
      <c r="AV195" s="12" t="s">
        <v>86</v>
      </c>
      <c r="AW195" s="12" t="s">
        <v>32</v>
      </c>
      <c r="AX195" s="12" t="s">
        <v>77</v>
      </c>
      <c r="AY195" s="146" t="s">
        <v>126</v>
      </c>
    </row>
    <row r="196" spans="2:65" s="11" customFormat="1" ht="25.9" customHeight="1">
      <c r="B196" s="118"/>
      <c r="D196" s="119" t="s">
        <v>76</v>
      </c>
      <c r="E196" s="120" t="s">
        <v>288</v>
      </c>
      <c r="F196" s="120" t="s">
        <v>289</v>
      </c>
      <c r="I196" s="121"/>
      <c r="J196" s="122">
        <f>BK196</f>
        <v>0</v>
      </c>
      <c r="L196" s="118"/>
      <c r="M196" s="123"/>
      <c r="P196" s="124">
        <f>P197</f>
        <v>0</v>
      </c>
      <c r="R196" s="124">
        <f>R197</f>
        <v>0.15732499999999999</v>
      </c>
      <c r="T196" s="125">
        <f>T197</f>
        <v>0</v>
      </c>
      <c r="AR196" s="119" t="s">
        <v>86</v>
      </c>
      <c r="AT196" s="126" t="s">
        <v>76</v>
      </c>
      <c r="AU196" s="126" t="s">
        <v>77</v>
      </c>
      <c r="AY196" s="119" t="s">
        <v>126</v>
      </c>
      <c r="BK196" s="127">
        <f>BK197</f>
        <v>0</v>
      </c>
    </row>
    <row r="197" spans="2:65" s="11" customFormat="1" ht="22.9" customHeight="1">
      <c r="B197" s="118"/>
      <c r="D197" s="119" t="s">
        <v>76</v>
      </c>
      <c r="E197" s="128" t="s">
        <v>290</v>
      </c>
      <c r="F197" s="128" t="s">
        <v>291</v>
      </c>
      <c r="I197" s="121"/>
      <c r="J197" s="129">
        <f>BK197</f>
        <v>0</v>
      </c>
      <c r="L197" s="118"/>
      <c r="M197" s="123"/>
      <c r="P197" s="124">
        <f>SUM(P198:P233)</f>
        <v>0</v>
      </c>
      <c r="R197" s="124">
        <f>SUM(R198:R233)</f>
        <v>0.15732499999999999</v>
      </c>
      <c r="T197" s="125">
        <f>SUM(T198:T233)</f>
        <v>0</v>
      </c>
      <c r="AR197" s="119" t="s">
        <v>86</v>
      </c>
      <c r="AT197" s="126" t="s">
        <v>76</v>
      </c>
      <c r="AU197" s="126" t="s">
        <v>8</v>
      </c>
      <c r="AY197" s="119" t="s">
        <v>126</v>
      </c>
      <c r="BK197" s="127">
        <f>SUM(BK198:BK233)</f>
        <v>0</v>
      </c>
    </row>
    <row r="198" spans="2:65" s="1" customFormat="1" ht="24.2" customHeight="1">
      <c r="B198" s="29"/>
      <c r="C198" s="130" t="s">
        <v>292</v>
      </c>
      <c r="D198" s="130" t="s">
        <v>128</v>
      </c>
      <c r="E198" s="131" t="s">
        <v>293</v>
      </c>
      <c r="F198" s="132" t="s">
        <v>294</v>
      </c>
      <c r="G198" s="133" t="s">
        <v>230</v>
      </c>
      <c r="H198" s="134">
        <v>60</v>
      </c>
      <c r="I198" s="135"/>
      <c r="J198" s="136">
        <f>ROUND(I198*H198,0)</f>
        <v>0</v>
      </c>
      <c r="K198" s="137"/>
      <c r="L198" s="29"/>
      <c r="M198" s="138" t="s">
        <v>1</v>
      </c>
      <c r="N198" s="139" t="s">
        <v>42</v>
      </c>
      <c r="P198" s="140">
        <f>O198*H198</f>
        <v>0</v>
      </c>
      <c r="Q198" s="140">
        <v>0</v>
      </c>
      <c r="R198" s="140">
        <f>Q198*H198</f>
        <v>0</v>
      </c>
      <c r="S198" s="140">
        <v>0</v>
      </c>
      <c r="T198" s="141">
        <f>S198*H198</f>
        <v>0</v>
      </c>
      <c r="AR198" s="142" t="s">
        <v>208</v>
      </c>
      <c r="AT198" s="142" t="s">
        <v>128</v>
      </c>
      <c r="AU198" s="142" t="s">
        <v>86</v>
      </c>
      <c r="AY198" s="14" t="s">
        <v>126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4" t="s">
        <v>8</v>
      </c>
      <c r="BK198" s="143">
        <f>ROUND(I198*H198,0)</f>
        <v>0</v>
      </c>
      <c r="BL198" s="14" t="s">
        <v>208</v>
      </c>
      <c r="BM198" s="142" t="s">
        <v>295</v>
      </c>
    </row>
    <row r="199" spans="2:65" s="12" customFormat="1" ht="11.25">
      <c r="B199" s="144"/>
      <c r="D199" s="145" t="s">
        <v>134</v>
      </c>
      <c r="E199" s="146" t="s">
        <v>1</v>
      </c>
      <c r="F199" s="147" t="s">
        <v>296</v>
      </c>
      <c r="H199" s="148">
        <v>60</v>
      </c>
      <c r="I199" s="149"/>
      <c r="L199" s="144"/>
      <c r="M199" s="150"/>
      <c r="T199" s="151"/>
      <c r="AT199" s="146" t="s">
        <v>134</v>
      </c>
      <c r="AU199" s="146" t="s">
        <v>86</v>
      </c>
      <c r="AV199" s="12" t="s">
        <v>86</v>
      </c>
      <c r="AW199" s="12" t="s">
        <v>32</v>
      </c>
      <c r="AX199" s="12" t="s">
        <v>77</v>
      </c>
      <c r="AY199" s="146" t="s">
        <v>126</v>
      </c>
    </row>
    <row r="200" spans="2:65" s="1" customFormat="1" ht="16.5" customHeight="1">
      <c r="B200" s="29"/>
      <c r="C200" s="152" t="s">
        <v>297</v>
      </c>
      <c r="D200" s="152" t="s">
        <v>195</v>
      </c>
      <c r="E200" s="153" t="s">
        <v>298</v>
      </c>
      <c r="F200" s="154" t="s">
        <v>299</v>
      </c>
      <c r="G200" s="155" t="s">
        <v>198</v>
      </c>
      <c r="H200" s="156">
        <v>59.85</v>
      </c>
      <c r="I200" s="157"/>
      <c r="J200" s="158">
        <f>ROUND(I200*H200,0)</f>
        <v>0</v>
      </c>
      <c r="K200" s="159"/>
      <c r="L200" s="160"/>
      <c r="M200" s="161" t="s">
        <v>1</v>
      </c>
      <c r="N200" s="162" t="s">
        <v>42</v>
      </c>
      <c r="P200" s="140">
        <f>O200*H200</f>
        <v>0</v>
      </c>
      <c r="Q200" s="140">
        <v>1E-3</v>
      </c>
      <c r="R200" s="140">
        <f>Q200*H200</f>
        <v>5.985E-2</v>
      </c>
      <c r="S200" s="140">
        <v>0</v>
      </c>
      <c r="T200" s="141">
        <f>S200*H200</f>
        <v>0</v>
      </c>
      <c r="AR200" s="142" t="s">
        <v>292</v>
      </c>
      <c r="AT200" s="142" t="s">
        <v>195</v>
      </c>
      <c r="AU200" s="142" t="s">
        <v>86</v>
      </c>
      <c r="AY200" s="14" t="s">
        <v>126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4" t="s">
        <v>8</v>
      </c>
      <c r="BK200" s="143">
        <f>ROUND(I200*H200,0)</f>
        <v>0</v>
      </c>
      <c r="BL200" s="14" t="s">
        <v>208</v>
      </c>
      <c r="BM200" s="142" t="s">
        <v>300</v>
      </c>
    </row>
    <row r="201" spans="2:65" s="12" customFormat="1" ht="11.25">
      <c r="B201" s="144"/>
      <c r="D201" s="145" t="s">
        <v>134</v>
      </c>
      <c r="E201" s="146" t="s">
        <v>1</v>
      </c>
      <c r="F201" s="147" t="s">
        <v>301</v>
      </c>
      <c r="H201" s="148">
        <v>57</v>
      </c>
      <c r="I201" s="149"/>
      <c r="L201" s="144"/>
      <c r="M201" s="150"/>
      <c r="T201" s="151"/>
      <c r="AT201" s="146" t="s">
        <v>134</v>
      </c>
      <c r="AU201" s="146" t="s">
        <v>86</v>
      </c>
      <c r="AV201" s="12" t="s">
        <v>86</v>
      </c>
      <c r="AW201" s="12" t="s">
        <v>32</v>
      </c>
      <c r="AX201" s="12" t="s">
        <v>8</v>
      </c>
      <c r="AY201" s="146" t="s">
        <v>126</v>
      </c>
    </row>
    <row r="202" spans="2:65" s="12" customFormat="1" ht="11.25">
      <c r="B202" s="144"/>
      <c r="D202" s="145" t="s">
        <v>134</v>
      </c>
      <c r="F202" s="147" t="s">
        <v>302</v>
      </c>
      <c r="H202" s="148">
        <v>59.85</v>
      </c>
      <c r="I202" s="149"/>
      <c r="L202" s="144"/>
      <c r="M202" s="150"/>
      <c r="T202" s="151"/>
      <c r="AT202" s="146" t="s">
        <v>134</v>
      </c>
      <c r="AU202" s="146" t="s">
        <v>86</v>
      </c>
      <c r="AV202" s="12" t="s">
        <v>86</v>
      </c>
      <c r="AW202" s="12" t="s">
        <v>4</v>
      </c>
      <c r="AX202" s="12" t="s">
        <v>8</v>
      </c>
      <c r="AY202" s="146" t="s">
        <v>126</v>
      </c>
    </row>
    <row r="203" spans="2:65" s="1" customFormat="1" ht="24.2" customHeight="1">
      <c r="B203" s="29"/>
      <c r="C203" s="130" t="s">
        <v>303</v>
      </c>
      <c r="D203" s="130" t="s">
        <v>128</v>
      </c>
      <c r="E203" s="131" t="s">
        <v>304</v>
      </c>
      <c r="F203" s="132" t="s">
        <v>305</v>
      </c>
      <c r="G203" s="133" t="s">
        <v>230</v>
      </c>
      <c r="H203" s="134">
        <v>24</v>
      </c>
      <c r="I203" s="135"/>
      <c r="J203" s="136">
        <f>ROUND(I203*H203,0)</f>
        <v>0</v>
      </c>
      <c r="K203" s="137"/>
      <c r="L203" s="29"/>
      <c r="M203" s="138" t="s">
        <v>1</v>
      </c>
      <c r="N203" s="139" t="s">
        <v>42</v>
      </c>
      <c r="P203" s="140">
        <f>O203*H203</f>
        <v>0</v>
      </c>
      <c r="Q203" s="140">
        <v>0</v>
      </c>
      <c r="R203" s="140">
        <f>Q203*H203</f>
        <v>0</v>
      </c>
      <c r="S203" s="140">
        <v>0</v>
      </c>
      <c r="T203" s="141">
        <f>S203*H203</f>
        <v>0</v>
      </c>
      <c r="AR203" s="142" t="s">
        <v>208</v>
      </c>
      <c r="AT203" s="142" t="s">
        <v>128</v>
      </c>
      <c r="AU203" s="142" t="s">
        <v>86</v>
      </c>
      <c r="AY203" s="14" t="s">
        <v>126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4" t="s">
        <v>8</v>
      </c>
      <c r="BK203" s="143">
        <f>ROUND(I203*H203,0)</f>
        <v>0</v>
      </c>
      <c r="BL203" s="14" t="s">
        <v>208</v>
      </c>
      <c r="BM203" s="142" t="s">
        <v>306</v>
      </c>
    </row>
    <row r="204" spans="2:65" s="12" customFormat="1" ht="11.25">
      <c r="B204" s="144"/>
      <c r="D204" s="145" t="s">
        <v>134</v>
      </c>
      <c r="E204" s="146" t="s">
        <v>1</v>
      </c>
      <c r="F204" s="147" t="s">
        <v>307</v>
      </c>
      <c r="H204" s="148">
        <v>24</v>
      </c>
      <c r="I204" s="149"/>
      <c r="L204" s="144"/>
      <c r="M204" s="150"/>
      <c r="T204" s="151"/>
      <c r="AT204" s="146" t="s">
        <v>134</v>
      </c>
      <c r="AU204" s="146" t="s">
        <v>86</v>
      </c>
      <c r="AV204" s="12" t="s">
        <v>86</v>
      </c>
      <c r="AW204" s="12" t="s">
        <v>32</v>
      </c>
      <c r="AX204" s="12" t="s">
        <v>77</v>
      </c>
      <c r="AY204" s="146" t="s">
        <v>126</v>
      </c>
    </row>
    <row r="205" spans="2:65" s="1" customFormat="1" ht="16.5" customHeight="1">
      <c r="B205" s="29"/>
      <c r="C205" s="152" t="s">
        <v>308</v>
      </c>
      <c r="D205" s="152" t="s">
        <v>195</v>
      </c>
      <c r="E205" s="153" t="s">
        <v>309</v>
      </c>
      <c r="F205" s="154" t="s">
        <v>310</v>
      </c>
      <c r="G205" s="155" t="s">
        <v>198</v>
      </c>
      <c r="H205" s="156">
        <v>15.624000000000001</v>
      </c>
      <c r="I205" s="157"/>
      <c r="J205" s="158">
        <f>ROUND(I205*H205,0)</f>
        <v>0</v>
      </c>
      <c r="K205" s="159"/>
      <c r="L205" s="160"/>
      <c r="M205" s="161" t="s">
        <v>1</v>
      </c>
      <c r="N205" s="162" t="s">
        <v>42</v>
      </c>
      <c r="P205" s="140">
        <f>O205*H205</f>
        <v>0</v>
      </c>
      <c r="Q205" s="140">
        <v>1E-3</v>
      </c>
      <c r="R205" s="140">
        <f>Q205*H205</f>
        <v>1.5624000000000001E-2</v>
      </c>
      <c r="S205" s="140">
        <v>0</v>
      </c>
      <c r="T205" s="141">
        <f>S205*H205</f>
        <v>0</v>
      </c>
      <c r="AR205" s="142" t="s">
        <v>292</v>
      </c>
      <c r="AT205" s="142" t="s">
        <v>195</v>
      </c>
      <c r="AU205" s="142" t="s">
        <v>86</v>
      </c>
      <c r="AY205" s="14" t="s">
        <v>126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4" t="s">
        <v>8</v>
      </c>
      <c r="BK205" s="143">
        <f>ROUND(I205*H205,0)</f>
        <v>0</v>
      </c>
      <c r="BL205" s="14" t="s">
        <v>208</v>
      </c>
      <c r="BM205" s="142" t="s">
        <v>311</v>
      </c>
    </row>
    <row r="206" spans="2:65" s="12" customFormat="1" ht="11.25">
      <c r="B206" s="144"/>
      <c r="D206" s="145" t="s">
        <v>134</v>
      </c>
      <c r="E206" s="146" t="s">
        <v>1</v>
      </c>
      <c r="F206" s="147" t="s">
        <v>312</v>
      </c>
      <c r="H206" s="148">
        <v>14.88</v>
      </c>
      <c r="I206" s="149"/>
      <c r="L206" s="144"/>
      <c r="M206" s="150"/>
      <c r="T206" s="151"/>
      <c r="AT206" s="146" t="s">
        <v>134</v>
      </c>
      <c r="AU206" s="146" t="s">
        <v>86</v>
      </c>
      <c r="AV206" s="12" t="s">
        <v>86</v>
      </c>
      <c r="AW206" s="12" t="s">
        <v>32</v>
      </c>
      <c r="AX206" s="12" t="s">
        <v>8</v>
      </c>
      <c r="AY206" s="146" t="s">
        <v>126</v>
      </c>
    </row>
    <row r="207" spans="2:65" s="12" customFormat="1" ht="11.25">
      <c r="B207" s="144"/>
      <c r="D207" s="145" t="s">
        <v>134</v>
      </c>
      <c r="F207" s="147" t="s">
        <v>313</v>
      </c>
      <c r="H207" s="148">
        <v>15.624000000000001</v>
      </c>
      <c r="I207" s="149"/>
      <c r="L207" s="144"/>
      <c r="M207" s="150"/>
      <c r="T207" s="151"/>
      <c r="AT207" s="146" t="s">
        <v>134</v>
      </c>
      <c r="AU207" s="146" t="s">
        <v>86</v>
      </c>
      <c r="AV207" s="12" t="s">
        <v>86</v>
      </c>
      <c r="AW207" s="12" t="s">
        <v>4</v>
      </c>
      <c r="AX207" s="12" t="s">
        <v>8</v>
      </c>
      <c r="AY207" s="146" t="s">
        <v>126</v>
      </c>
    </row>
    <row r="208" spans="2:65" s="1" customFormat="1" ht="24.2" customHeight="1">
      <c r="B208" s="29"/>
      <c r="C208" s="130" t="s">
        <v>314</v>
      </c>
      <c r="D208" s="130" t="s">
        <v>128</v>
      </c>
      <c r="E208" s="131" t="s">
        <v>315</v>
      </c>
      <c r="F208" s="132" t="s">
        <v>316</v>
      </c>
      <c r="G208" s="133" t="s">
        <v>230</v>
      </c>
      <c r="H208" s="134">
        <v>34.5</v>
      </c>
      <c r="I208" s="135"/>
      <c r="J208" s="136">
        <f>ROUND(I208*H208,0)</f>
        <v>0</v>
      </c>
      <c r="K208" s="137"/>
      <c r="L208" s="29"/>
      <c r="M208" s="138" t="s">
        <v>1</v>
      </c>
      <c r="N208" s="139" t="s">
        <v>42</v>
      </c>
      <c r="P208" s="140">
        <f>O208*H208</f>
        <v>0</v>
      </c>
      <c r="Q208" s="140">
        <v>0</v>
      </c>
      <c r="R208" s="140">
        <f>Q208*H208</f>
        <v>0</v>
      </c>
      <c r="S208" s="140">
        <v>0</v>
      </c>
      <c r="T208" s="141">
        <f>S208*H208</f>
        <v>0</v>
      </c>
      <c r="AR208" s="142" t="s">
        <v>208</v>
      </c>
      <c r="AT208" s="142" t="s">
        <v>128</v>
      </c>
      <c r="AU208" s="142" t="s">
        <v>86</v>
      </c>
      <c r="AY208" s="14" t="s">
        <v>126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4" t="s">
        <v>8</v>
      </c>
      <c r="BK208" s="143">
        <f>ROUND(I208*H208,0)</f>
        <v>0</v>
      </c>
      <c r="BL208" s="14" t="s">
        <v>208</v>
      </c>
      <c r="BM208" s="142" t="s">
        <v>317</v>
      </c>
    </row>
    <row r="209" spans="2:65" s="12" customFormat="1" ht="11.25">
      <c r="B209" s="144"/>
      <c r="D209" s="145" t="s">
        <v>134</v>
      </c>
      <c r="E209" s="146" t="s">
        <v>1</v>
      </c>
      <c r="F209" s="147" t="s">
        <v>318</v>
      </c>
      <c r="H209" s="148">
        <v>15</v>
      </c>
      <c r="I209" s="149"/>
      <c r="L209" s="144"/>
      <c r="M209" s="150"/>
      <c r="T209" s="151"/>
      <c r="AT209" s="146" t="s">
        <v>134</v>
      </c>
      <c r="AU209" s="146" t="s">
        <v>86</v>
      </c>
      <c r="AV209" s="12" t="s">
        <v>86</v>
      </c>
      <c r="AW209" s="12" t="s">
        <v>32</v>
      </c>
      <c r="AX209" s="12" t="s">
        <v>77</v>
      </c>
      <c r="AY209" s="146" t="s">
        <v>126</v>
      </c>
    </row>
    <row r="210" spans="2:65" s="12" customFormat="1" ht="11.25">
      <c r="B210" s="144"/>
      <c r="D210" s="145" t="s">
        <v>134</v>
      </c>
      <c r="E210" s="146" t="s">
        <v>1</v>
      </c>
      <c r="F210" s="147" t="s">
        <v>319</v>
      </c>
      <c r="H210" s="148">
        <v>19.5</v>
      </c>
      <c r="I210" s="149"/>
      <c r="L210" s="144"/>
      <c r="M210" s="150"/>
      <c r="T210" s="151"/>
      <c r="AT210" s="146" t="s">
        <v>134</v>
      </c>
      <c r="AU210" s="146" t="s">
        <v>86</v>
      </c>
      <c r="AV210" s="12" t="s">
        <v>86</v>
      </c>
      <c r="AW210" s="12" t="s">
        <v>32</v>
      </c>
      <c r="AX210" s="12" t="s">
        <v>77</v>
      </c>
      <c r="AY210" s="146" t="s">
        <v>126</v>
      </c>
    </row>
    <row r="211" spans="2:65" s="1" customFormat="1" ht="16.5" customHeight="1">
      <c r="B211" s="29"/>
      <c r="C211" s="152" t="s">
        <v>320</v>
      </c>
      <c r="D211" s="152" t="s">
        <v>195</v>
      </c>
      <c r="E211" s="153" t="s">
        <v>321</v>
      </c>
      <c r="F211" s="154" t="s">
        <v>322</v>
      </c>
      <c r="G211" s="155" t="s">
        <v>198</v>
      </c>
      <c r="H211" s="156">
        <v>4.891</v>
      </c>
      <c r="I211" s="157"/>
      <c r="J211" s="158">
        <f>ROUND(I211*H211,0)</f>
        <v>0</v>
      </c>
      <c r="K211" s="159"/>
      <c r="L211" s="160"/>
      <c r="M211" s="161" t="s">
        <v>1</v>
      </c>
      <c r="N211" s="162" t="s">
        <v>42</v>
      </c>
      <c r="P211" s="140">
        <f>O211*H211</f>
        <v>0</v>
      </c>
      <c r="Q211" s="140">
        <v>1E-3</v>
      </c>
      <c r="R211" s="140">
        <f>Q211*H211</f>
        <v>4.8910000000000004E-3</v>
      </c>
      <c r="S211" s="140">
        <v>0</v>
      </c>
      <c r="T211" s="141">
        <f>S211*H211</f>
        <v>0</v>
      </c>
      <c r="AR211" s="142" t="s">
        <v>292</v>
      </c>
      <c r="AT211" s="142" t="s">
        <v>195</v>
      </c>
      <c r="AU211" s="142" t="s">
        <v>86</v>
      </c>
      <c r="AY211" s="14" t="s">
        <v>126</v>
      </c>
      <c r="BE211" s="143">
        <f>IF(N211="základní",J211,0)</f>
        <v>0</v>
      </c>
      <c r="BF211" s="143">
        <f>IF(N211="snížená",J211,0)</f>
        <v>0</v>
      </c>
      <c r="BG211" s="143">
        <f>IF(N211="zákl. přenesená",J211,0)</f>
        <v>0</v>
      </c>
      <c r="BH211" s="143">
        <f>IF(N211="sníž. přenesená",J211,0)</f>
        <v>0</v>
      </c>
      <c r="BI211" s="143">
        <f>IF(N211="nulová",J211,0)</f>
        <v>0</v>
      </c>
      <c r="BJ211" s="14" t="s">
        <v>8</v>
      </c>
      <c r="BK211" s="143">
        <f>ROUND(I211*H211,0)</f>
        <v>0</v>
      </c>
      <c r="BL211" s="14" t="s">
        <v>208</v>
      </c>
      <c r="BM211" s="142" t="s">
        <v>323</v>
      </c>
    </row>
    <row r="212" spans="2:65" s="12" customFormat="1" ht="11.25">
      <c r="B212" s="144"/>
      <c r="D212" s="145" t="s">
        <v>134</v>
      </c>
      <c r="E212" s="146" t="s">
        <v>1</v>
      </c>
      <c r="F212" s="147" t="s">
        <v>324</v>
      </c>
      <c r="H212" s="148">
        <v>4.6580000000000004</v>
      </c>
      <c r="I212" s="149"/>
      <c r="L212" s="144"/>
      <c r="M212" s="150"/>
      <c r="T212" s="151"/>
      <c r="AT212" s="146" t="s">
        <v>134</v>
      </c>
      <c r="AU212" s="146" t="s">
        <v>86</v>
      </c>
      <c r="AV212" s="12" t="s">
        <v>86</v>
      </c>
      <c r="AW212" s="12" t="s">
        <v>32</v>
      </c>
      <c r="AX212" s="12" t="s">
        <v>8</v>
      </c>
      <c r="AY212" s="146" t="s">
        <v>126</v>
      </c>
    </row>
    <row r="213" spans="2:65" s="12" customFormat="1" ht="11.25">
      <c r="B213" s="144"/>
      <c r="D213" s="145" t="s">
        <v>134</v>
      </c>
      <c r="F213" s="147" t="s">
        <v>325</v>
      </c>
      <c r="H213" s="148">
        <v>4.891</v>
      </c>
      <c r="I213" s="149"/>
      <c r="L213" s="144"/>
      <c r="M213" s="150"/>
      <c r="T213" s="151"/>
      <c r="AT213" s="146" t="s">
        <v>134</v>
      </c>
      <c r="AU213" s="146" t="s">
        <v>86</v>
      </c>
      <c r="AV213" s="12" t="s">
        <v>86</v>
      </c>
      <c r="AW213" s="12" t="s">
        <v>4</v>
      </c>
      <c r="AX213" s="12" t="s">
        <v>8</v>
      </c>
      <c r="AY213" s="146" t="s">
        <v>126</v>
      </c>
    </row>
    <row r="214" spans="2:65" s="1" customFormat="1" ht="16.5" customHeight="1">
      <c r="B214" s="29"/>
      <c r="C214" s="152" t="s">
        <v>326</v>
      </c>
      <c r="D214" s="152" t="s">
        <v>195</v>
      </c>
      <c r="E214" s="153" t="s">
        <v>327</v>
      </c>
      <c r="F214" s="154" t="s">
        <v>328</v>
      </c>
      <c r="G214" s="155" t="s">
        <v>329</v>
      </c>
      <c r="H214" s="156">
        <v>9</v>
      </c>
      <c r="I214" s="157"/>
      <c r="J214" s="158">
        <f>ROUND(I214*H214,0)</f>
        <v>0</v>
      </c>
      <c r="K214" s="159"/>
      <c r="L214" s="160"/>
      <c r="M214" s="161" t="s">
        <v>1</v>
      </c>
      <c r="N214" s="162" t="s">
        <v>42</v>
      </c>
      <c r="P214" s="140">
        <f>O214*H214</f>
        <v>0</v>
      </c>
      <c r="Q214" s="140">
        <v>1.3999999999999999E-4</v>
      </c>
      <c r="R214" s="140">
        <f>Q214*H214</f>
        <v>1.2599999999999998E-3</v>
      </c>
      <c r="S214" s="140">
        <v>0</v>
      </c>
      <c r="T214" s="141">
        <f>S214*H214</f>
        <v>0</v>
      </c>
      <c r="AR214" s="142" t="s">
        <v>292</v>
      </c>
      <c r="AT214" s="142" t="s">
        <v>195</v>
      </c>
      <c r="AU214" s="142" t="s">
        <v>86</v>
      </c>
      <c r="AY214" s="14" t="s">
        <v>126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4" t="s">
        <v>8</v>
      </c>
      <c r="BK214" s="143">
        <f>ROUND(I214*H214,0)</f>
        <v>0</v>
      </c>
      <c r="BL214" s="14" t="s">
        <v>208</v>
      </c>
      <c r="BM214" s="142" t="s">
        <v>330</v>
      </c>
    </row>
    <row r="215" spans="2:65" s="1" customFormat="1" ht="21.75" customHeight="1">
      <c r="B215" s="29"/>
      <c r="C215" s="152" t="s">
        <v>331</v>
      </c>
      <c r="D215" s="152" t="s">
        <v>195</v>
      </c>
      <c r="E215" s="153" t="s">
        <v>332</v>
      </c>
      <c r="F215" s="154" t="s">
        <v>333</v>
      </c>
      <c r="G215" s="155" t="s">
        <v>329</v>
      </c>
      <c r="H215" s="156">
        <v>18</v>
      </c>
      <c r="I215" s="157"/>
      <c r="J215" s="158">
        <f>ROUND(I215*H215,0)</f>
        <v>0</v>
      </c>
      <c r="K215" s="159"/>
      <c r="L215" s="160"/>
      <c r="M215" s="161" t="s">
        <v>1</v>
      </c>
      <c r="N215" s="162" t="s">
        <v>42</v>
      </c>
      <c r="P215" s="140">
        <f>O215*H215</f>
        <v>0</v>
      </c>
      <c r="Q215" s="140">
        <v>2.1000000000000001E-4</v>
      </c>
      <c r="R215" s="140">
        <f>Q215*H215</f>
        <v>3.7800000000000004E-3</v>
      </c>
      <c r="S215" s="140">
        <v>0</v>
      </c>
      <c r="T215" s="141">
        <f>S215*H215</f>
        <v>0</v>
      </c>
      <c r="AR215" s="142" t="s">
        <v>292</v>
      </c>
      <c r="AT215" s="142" t="s">
        <v>195</v>
      </c>
      <c r="AU215" s="142" t="s">
        <v>86</v>
      </c>
      <c r="AY215" s="14" t="s">
        <v>126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4" t="s">
        <v>8</v>
      </c>
      <c r="BK215" s="143">
        <f>ROUND(I215*H215,0)</f>
        <v>0</v>
      </c>
      <c r="BL215" s="14" t="s">
        <v>208</v>
      </c>
      <c r="BM215" s="142" t="s">
        <v>334</v>
      </c>
    </row>
    <row r="216" spans="2:65" s="12" customFormat="1" ht="11.25">
      <c r="B216" s="144"/>
      <c r="D216" s="145" t="s">
        <v>134</v>
      </c>
      <c r="E216" s="146" t="s">
        <v>1</v>
      </c>
      <c r="F216" s="147" t="s">
        <v>335</v>
      </c>
      <c r="H216" s="148">
        <v>18</v>
      </c>
      <c r="I216" s="149"/>
      <c r="L216" s="144"/>
      <c r="M216" s="150"/>
      <c r="T216" s="151"/>
      <c r="AT216" s="146" t="s">
        <v>134</v>
      </c>
      <c r="AU216" s="146" t="s">
        <v>86</v>
      </c>
      <c r="AV216" s="12" t="s">
        <v>86</v>
      </c>
      <c r="AW216" s="12" t="s">
        <v>32</v>
      </c>
      <c r="AX216" s="12" t="s">
        <v>77</v>
      </c>
      <c r="AY216" s="146" t="s">
        <v>126</v>
      </c>
    </row>
    <row r="217" spans="2:65" s="1" customFormat="1" ht="16.5" customHeight="1">
      <c r="B217" s="29"/>
      <c r="C217" s="130" t="s">
        <v>336</v>
      </c>
      <c r="D217" s="130" t="s">
        <v>128</v>
      </c>
      <c r="E217" s="131" t="s">
        <v>337</v>
      </c>
      <c r="F217" s="132" t="s">
        <v>338</v>
      </c>
      <c r="G217" s="133" t="s">
        <v>329</v>
      </c>
      <c r="H217" s="134">
        <v>3</v>
      </c>
      <c r="I217" s="135"/>
      <c r="J217" s="136">
        <f t="shared" ref="J217:J233" si="0">ROUND(I217*H217,0)</f>
        <v>0</v>
      </c>
      <c r="K217" s="137"/>
      <c r="L217" s="29"/>
      <c r="M217" s="138" t="s">
        <v>1</v>
      </c>
      <c r="N217" s="139" t="s">
        <v>42</v>
      </c>
      <c r="P217" s="140">
        <f t="shared" ref="P217:P233" si="1">O217*H217</f>
        <v>0</v>
      </c>
      <c r="Q217" s="140">
        <v>0</v>
      </c>
      <c r="R217" s="140">
        <f t="shared" ref="R217:R233" si="2">Q217*H217</f>
        <v>0</v>
      </c>
      <c r="S217" s="140">
        <v>0</v>
      </c>
      <c r="T217" s="141">
        <f t="shared" ref="T217:T233" si="3">S217*H217</f>
        <v>0</v>
      </c>
      <c r="AR217" s="142" t="s">
        <v>208</v>
      </c>
      <c r="AT217" s="142" t="s">
        <v>128</v>
      </c>
      <c r="AU217" s="142" t="s">
        <v>86</v>
      </c>
      <c r="AY217" s="14" t="s">
        <v>126</v>
      </c>
      <c r="BE217" s="143">
        <f t="shared" ref="BE217:BE233" si="4">IF(N217="základní",J217,0)</f>
        <v>0</v>
      </c>
      <c r="BF217" s="143">
        <f t="shared" ref="BF217:BF233" si="5">IF(N217="snížená",J217,0)</f>
        <v>0</v>
      </c>
      <c r="BG217" s="143">
        <f t="shared" ref="BG217:BG233" si="6">IF(N217="zákl. přenesená",J217,0)</f>
        <v>0</v>
      </c>
      <c r="BH217" s="143">
        <f t="shared" ref="BH217:BH233" si="7">IF(N217="sníž. přenesená",J217,0)</f>
        <v>0</v>
      </c>
      <c r="BI217" s="143">
        <f t="shared" ref="BI217:BI233" si="8">IF(N217="nulová",J217,0)</f>
        <v>0</v>
      </c>
      <c r="BJ217" s="14" t="s">
        <v>8</v>
      </c>
      <c r="BK217" s="143">
        <f t="shared" ref="BK217:BK233" si="9">ROUND(I217*H217,0)</f>
        <v>0</v>
      </c>
      <c r="BL217" s="14" t="s">
        <v>208</v>
      </c>
      <c r="BM217" s="142" t="s">
        <v>339</v>
      </c>
    </row>
    <row r="218" spans="2:65" s="1" customFormat="1" ht="16.5" customHeight="1">
      <c r="B218" s="29"/>
      <c r="C218" s="152" t="s">
        <v>340</v>
      </c>
      <c r="D218" s="152" t="s">
        <v>195</v>
      </c>
      <c r="E218" s="153" t="s">
        <v>341</v>
      </c>
      <c r="F218" s="154" t="s">
        <v>342</v>
      </c>
      <c r="G218" s="155" t="s">
        <v>329</v>
      </c>
      <c r="H218" s="156">
        <v>3</v>
      </c>
      <c r="I218" s="157"/>
      <c r="J218" s="158">
        <f t="shared" si="0"/>
        <v>0</v>
      </c>
      <c r="K218" s="159"/>
      <c r="L218" s="160"/>
      <c r="M218" s="161" t="s">
        <v>1</v>
      </c>
      <c r="N218" s="162" t="s">
        <v>42</v>
      </c>
      <c r="P218" s="140">
        <f t="shared" si="1"/>
        <v>0</v>
      </c>
      <c r="Q218" s="140">
        <v>1E-4</v>
      </c>
      <c r="R218" s="140">
        <f t="shared" si="2"/>
        <v>3.0000000000000003E-4</v>
      </c>
      <c r="S218" s="140">
        <v>0</v>
      </c>
      <c r="T218" s="141">
        <f t="shared" si="3"/>
        <v>0</v>
      </c>
      <c r="AR218" s="142" t="s">
        <v>292</v>
      </c>
      <c r="AT218" s="142" t="s">
        <v>195</v>
      </c>
      <c r="AU218" s="142" t="s">
        <v>86</v>
      </c>
      <c r="AY218" s="14" t="s">
        <v>126</v>
      </c>
      <c r="BE218" s="143">
        <f t="shared" si="4"/>
        <v>0</v>
      </c>
      <c r="BF218" s="143">
        <f t="shared" si="5"/>
        <v>0</v>
      </c>
      <c r="BG218" s="143">
        <f t="shared" si="6"/>
        <v>0</v>
      </c>
      <c r="BH218" s="143">
        <f t="shared" si="7"/>
        <v>0</v>
      </c>
      <c r="BI218" s="143">
        <f t="shared" si="8"/>
        <v>0</v>
      </c>
      <c r="BJ218" s="14" t="s">
        <v>8</v>
      </c>
      <c r="BK218" s="143">
        <f t="shared" si="9"/>
        <v>0</v>
      </c>
      <c r="BL218" s="14" t="s">
        <v>208</v>
      </c>
      <c r="BM218" s="142" t="s">
        <v>343</v>
      </c>
    </row>
    <row r="219" spans="2:65" s="1" customFormat="1" ht="16.5" customHeight="1">
      <c r="B219" s="29"/>
      <c r="C219" s="130" t="s">
        <v>344</v>
      </c>
      <c r="D219" s="130" t="s">
        <v>128</v>
      </c>
      <c r="E219" s="131" t="s">
        <v>345</v>
      </c>
      <c r="F219" s="132" t="s">
        <v>346</v>
      </c>
      <c r="G219" s="133" t="s">
        <v>329</v>
      </c>
      <c r="H219" s="134">
        <v>11</v>
      </c>
      <c r="I219" s="135"/>
      <c r="J219" s="136">
        <f t="shared" si="0"/>
        <v>0</v>
      </c>
      <c r="K219" s="137"/>
      <c r="L219" s="29"/>
      <c r="M219" s="138" t="s">
        <v>1</v>
      </c>
      <c r="N219" s="139" t="s">
        <v>42</v>
      </c>
      <c r="P219" s="140">
        <f t="shared" si="1"/>
        <v>0</v>
      </c>
      <c r="Q219" s="140">
        <v>0</v>
      </c>
      <c r="R219" s="140">
        <f t="shared" si="2"/>
        <v>0</v>
      </c>
      <c r="S219" s="140">
        <v>0</v>
      </c>
      <c r="T219" s="141">
        <f t="shared" si="3"/>
        <v>0</v>
      </c>
      <c r="AR219" s="142" t="s">
        <v>208</v>
      </c>
      <c r="AT219" s="142" t="s">
        <v>128</v>
      </c>
      <c r="AU219" s="142" t="s">
        <v>86</v>
      </c>
      <c r="AY219" s="14" t="s">
        <v>126</v>
      </c>
      <c r="BE219" s="143">
        <f t="shared" si="4"/>
        <v>0</v>
      </c>
      <c r="BF219" s="143">
        <f t="shared" si="5"/>
        <v>0</v>
      </c>
      <c r="BG219" s="143">
        <f t="shared" si="6"/>
        <v>0</v>
      </c>
      <c r="BH219" s="143">
        <f t="shared" si="7"/>
        <v>0</v>
      </c>
      <c r="BI219" s="143">
        <f t="shared" si="8"/>
        <v>0</v>
      </c>
      <c r="BJ219" s="14" t="s">
        <v>8</v>
      </c>
      <c r="BK219" s="143">
        <f t="shared" si="9"/>
        <v>0</v>
      </c>
      <c r="BL219" s="14" t="s">
        <v>208</v>
      </c>
      <c r="BM219" s="142" t="s">
        <v>347</v>
      </c>
    </row>
    <row r="220" spans="2:65" s="1" customFormat="1" ht="24.2" customHeight="1">
      <c r="B220" s="29"/>
      <c r="C220" s="152" t="s">
        <v>348</v>
      </c>
      <c r="D220" s="152" t="s">
        <v>195</v>
      </c>
      <c r="E220" s="153" t="s">
        <v>349</v>
      </c>
      <c r="F220" s="154" t="s">
        <v>350</v>
      </c>
      <c r="G220" s="155" t="s">
        <v>329</v>
      </c>
      <c r="H220" s="156">
        <v>2</v>
      </c>
      <c r="I220" s="157"/>
      <c r="J220" s="158">
        <f t="shared" si="0"/>
        <v>0</v>
      </c>
      <c r="K220" s="159"/>
      <c r="L220" s="160"/>
      <c r="M220" s="161" t="s">
        <v>1</v>
      </c>
      <c r="N220" s="162" t="s">
        <v>42</v>
      </c>
      <c r="P220" s="140">
        <f t="shared" si="1"/>
        <v>0</v>
      </c>
      <c r="Q220" s="140">
        <v>2.5999999999999998E-4</v>
      </c>
      <c r="R220" s="140">
        <f t="shared" si="2"/>
        <v>5.1999999999999995E-4</v>
      </c>
      <c r="S220" s="140">
        <v>0</v>
      </c>
      <c r="T220" s="141">
        <f t="shared" si="3"/>
        <v>0</v>
      </c>
      <c r="AR220" s="142" t="s">
        <v>292</v>
      </c>
      <c r="AT220" s="142" t="s">
        <v>195</v>
      </c>
      <c r="AU220" s="142" t="s">
        <v>86</v>
      </c>
      <c r="AY220" s="14" t="s">
        <v>126</v>
      </c>
      <c r="BE220" s="143">
        <f t="shared" si="4"/>
        <v>0</v>
      </c>
      <c r="BF220" s="143">
        <f t="shared" si="5"/>
        <v>0</v>
      </c>
      <c r="BG220" s="143">
        <f t="shared" si="6"/>
        <v>0</v>
      </c>
      <c r="BH220" s="143">
        <f t="shared" si="7"/>
        <v>0</v>
      </c>
      <c r="BI220" s="143">
        <f t="shared" si="8"/>
        <v>0</v>
      </c>
      <c r="BJ220" s="14" t="s">
        <v>8</v>
      </c>
      <c r="BK220" s="143">
        <f t="shared" si="9"/>
        <v>0</v>
      </c>
      <c r="BL220" s="14" t="s">
        <v>208</v>
      </c>
      <c r="BM220" s="142" t="s">
        <v>351</v>
      </c>
    </row>
    <row r="221" spans="2:65" s="1" customFormat="1" ht="24.2" customHeight="1">
      <c r="B221" s="29"/>
      <c r="C221" s="152" t="s">
        <v>352</v>
      </c>
      <c r="D221" s="152" t="s">
        <v>195</v>
      </c>
      <c r="E221" s="153" t="s">
        <v>353</v>
      </c>
      <c r="F221" s="154" t="s">
        <v>354</v>
      </c>
      <c r="G221" s="155" t="s">
        <v>329</v>
      </c>
      <c r="H221" s="156">
        <v>6</v>
      </c>
      <c r="I221" s="157"/>
      <c r="J221" s="158">
        <f t="shared" si="0"/>
        <v>0</v>
      </c>
      <c r="K221" s="159"/>
      <c r="L221" s="160"/>
      <c r="M221" s="161" t="s">
        <v>1</v>
      </c>
      <c r="N221" s="162" t="s">
        <v>42</v>
      </c>
      <c r="P221" s="140">
        <f t="shared" si="1"/>
        <v>0</v>
      </c>
      <c r="Q221" s="140">
        <v>6.9999999999999999E-4</v>
      </c>
      <c r="R221" s="140">
        <f t="shared" si="2"/>
        <v>4.1999999999999997E-3</v>
      </c>
      <c r="S221" s="140">
        <v>0</v>
      </c>
      <c r="T221" s="141">
        <f t="shared" si="3"/>
        <v>0</v>
      </c>
      <c r="AR221" s="142" t="s">
        <v>292</v>
      </c>
      <c r="AT221" s="142" t="s">
        <v>195</v>
      </c>
      <c r="AU221" s="142" t="s">
        <v>86</v>
      </c>
      <c r="AY221" s="14" t="s">
        <v>126</v>
      </c>
      <c r="BE221" s="143">
        <f t="shared" si="4"/>
        <v>0</v>
      </c>
      <c r="BF221" s="143">
        <f t="shared" si="5"/>
        <v>0</v>
      </c>
      <c r="BG221" s="143">
        <f t="shared" si="6"/>
        <v>0</v>
      </c>
      <c r="BH221" s="143">
        <f t="shared" si="7"/>
        <v>0</v>
      </c>
      <c r="BI221" s="143">
        <f t="shared" si="8"/>
        <v>0</v>
      </c>
      <c r="BJ221" s="14" t="s">
        <v>8</v>
      </c>
      <c r="BK221" s="143">
        <f t="shared" si="9"/>
        <v>0</v>
      </c>
      <c r="BL221" s="14" t="s">
        <v>208</v>
      </c>
      <c r="BM221" s="142" t="s">
        <v>355</v>
      </c>
    </row>
    <row r="222" spans="2:65" s="1" customFormat="1" ht="16.5" customHeight="1">
      <c r="B222" s="29"/>
      <c r="C222" s="152" t="s">
        <v>356</v>
      </c>
      <c r="D222" s="152" t="s">
        <v>195</v>
      </c>
      <c r="E222" s="153" t="s">
        <v>357</v>
      </c>
      <c r="F222" s="154" t="s">
        <v>358</v>
      </c>
      <c r="G222" s="155" t="s">
        <v>329</v>
      </c>
      <c r="H222" s="156">
        <v>3</v>
      </c>
      <c r="I222" s="157"/>
      <c r="J222" s="158">
        <f t="shared" si="0"/>
        <v>0</v>
      </c>
      <c r="K222" s="159"/>
      <c r="L222" s="160"/>
      <c r="M222" s="161" t="s">
        <v>1</v>
      </c>
      <c r="N222" s="162" t="s">
        <v>42</v>
      </c>
      <c r="P222" s="140">
        <f t="shared" si="1"/>
        <v>0</v>
      </c>
      <c r="Q222" s="140">
        <v>1.6000000000000001E-4</v>
      </c>
      <c r="R222" s="140">
        <f t="shared" si="2"/>
        <v>4.8000000000000007E-4</v>
      </c>
      <c r="S222" s="140">
        <v>0</v>
      </c>
      <c r="T222" s="141">
        <f t="shared" si="3"/>
        <v>0</v>
      </c>
      <c r="AR222" s="142" t="s">
        <v>292</v>
      </c>
      <c r="AT222" s="142" t="s">
        <v>195</v>
      </c>
      <c r="AU222" s="142" t="s">
        <v>86</v>
      </c>
      <c r="AY222" s="14" t="s">
        <v>126</v>
      </c>
      <c r="BE222" s="143">
        <f t="shared" si="4"/>
        <v>0</v>
      </c>
      <c r="BF222" s="143">
        <f t="shared" si="5"/>
        <v>0</v>
      </c>
      <c r="BG222" s="143">
        <f t="shared" si="6"/>
        <v>0</v>
      </c>
      <c r="BH222" s="143">
        <f t="shared" si="7"/>
        <v>0</v>
      </c>
      <c r="BI222" s="143">
        <f t="shared" si="8"/>
        <v>0</v>
      </c>
      <c r="BJ222" s="14" t="s">
        <v>8</v>
      </c>
      <c r="BK222" s="143">
        <f t="shared" si="9"/>
        <v>0</v>
      </c>
      <c r="BL222" s="14" t="s">
        <v>208</v>
      </c>
      <c r="BM222" s="142" t="s">
        <v>359</v>
      </c>
    </row>
    <row r="223" spans="2:65" s="1" customFormat="1" ht="16.5" customHeight="1">
      <c r="B223" s="29"/>
      <c r="C223" s="130" t="s">
        <v>360</v>
      </c>
      <c r="D223" s="130" t="s">
        <v>128</v>
      </c>
      <c r="E223" s="131" t="s">
        <v>361</v>
      </c>
      <c r="F223" s="132" t="s">
        <v>362</v>
      </c>
      <c r="G223" s="133" t="s">
        <v>329</v>
      </c>
      <c r="H223" s="134">
        <v>3</v>
      </c>
      <c r="I223" s="135"/>
      <c r="J223" s="136">
        <f t="shared" si="0"/>
        <v>0</v>
      </c>
      <c r="K223" s="137"/>
      <c r="L223" s="29"/>
      <c r="M223" s="138" t="s">
        <v>1</v>
      </c>
      <c r="N223" s="139" t="s">
        <v>42</v>
      </c>
      <c r="P223" s="140">
        <f t="shared" si="1"/>
        <v>0</v>
      </c>
      <c r="Q223" s="140">
        <v>0</v>
      </c>
      <c r="R223" s="140">
        <f t="shared" si="2"/>
        <v>0</v>
      </c>
      <c r="S223" s="140">
        <v>0</v>
      </c>
      <c r="T223" s="141">
        <f t="shared" si="3"/>
        <v>0</v>
      </c>
      <c r="AR223" s="142" t="s">
        <v>208</v>
      </c>
      <c r="AT223" s="142" t="s">
        <v>128</v>
      </c>
      <c r="AU223" s="142" t="s">
        <v>86</v>
      </c>
      <c r="AY223" s="14" t="s">
        <v>126</v>
      </c>
      <c r="BE223" s="143">
        <f t="shared" si="4"/>
        <v>0</v>
      </c>
      <c r="BF223" s="143">
        <f t="shared" si="5"/>
        <v>0</v>
      </c>
      <c r="BG223" s="143">
        <f t="shared" si="6"/>
        <v>0</v>
      </c>
      <c r="BH223" s="143">
        <f t="shared" si="7"/>
        <v>0</v>
      </c>
      <c r="BI223" s="143">
        <f t="shared" si="8"/>
        <v>0</v>
      </c>
      <c r="BJ223" s="14" t="s">
        <v>8</v>
      </c>
      <c r="BK223" s="143">
        <f t="shared" si="9"/>
        <v>0</v>
      </c>
      <c r="BL223" s="14" t="s">
        <v>208</v>
      </c>
      <c r="BM223" s="142" t="s">
        <v>363</v>
      </c>
    </row>
    <row r="224" spans="2:65" s="1" customFormat="1" ht="16.5" customHeight="1">
      <c r="B224" s="29"/>
      <c r="C224" s="152" t="s">
        <v>364</v>
      </c>
      <c r="D224" s="152" t="s">
        <v>195</v>
      </c>
      <c r="E224" s="153" t="s">
        <v>365</v>
      </c>
      <c r="F224" s="154" t="s">
        <v>366</v>
      </c>
      <c r="G224" s="155" t="s">
        <v>329</v>
      </c>
      <c r="H224" s="156">
        <v>3</v>
      </c>
      <c r="I224" s="157"/>
      <c r="J224" s="158">
        <f t="shared" si="0"/>
        <v>0</v>
      </c>
      <c r="K224" s="159"/>
      <c r="L224" s="160"/>
      <c r="M224" s="161" t="s">
        <v>1</v>
      </c>
      <c r="N224" s="162" t="s">
        <v>42</v>
      </c>
      <c r="P224" s="140">
        <f t="shared" si="1"/>
        <v>0</v>
      </c>
      <c r="Q224" s="140">
        <v>2.9999999999999997E-4</v>
      </c>
      <c r="R224" s="140">
        <f t="shared" si="2"/>
        <v>8.9999999999999998E-4</v>
      </c>
      <c r="S224" s="140">
        <v>0</v>
      </c>
      <c r="T224" s="141">
        <f t="shared" si="3"/>
        <v>0</v>
      </c>
      <c r="AR224" s="142" t="s">
        <v>292</v>
      </c>
      <c r="AT224" s="142" t="s">
        <v>195</v>
      </c>
      <c r="AU224" s="142" t="s">
        <v>86</v>
      </c>
      <c r="AY224" s="14" t="s">
        <v>126</v>
      </c>
      <c r="BE224" s="143">
        <f t="shared" si="4"/>
        <v>0</v>
      </c>
      <c r="BF224" s="143">
        <f t="shared" si="5"/>
        <v>0</v>
      </c>
      <c r="BG224" s="143">
        <f t="shared" si="6"/>
        <v>0</v>
      </c>
      <c r="BH224" s="143">
        <f t="shared" si="7"/>
        <v>0</v>
      </c>
      <c r="BI224" s="143">
        <f t="shared" si="8"/>
        <v>0</v>
      </c>
      <c r="BJ224" s="14" t="s">
        <v>8</v>
      </c>
      <c r="BK224" s="143">
        <f t="shared" si="9"/>
        <v>0</v>
      </c>
      <c r="BL224" s="14" t="s">
        <v>208</v>
      </c>
      <c r="BM224" s="142" t="s">
        <v>367</v>
      </c>
    </row>
    <row r="225" spans="2:65" s="1" customFormat="1" ht="24.2" customHeight="1">
      <c r="B225" s="29"/>
      <c r="C225" s="130" t="s">
        <v>368</v>
      </c>
      <c r="D225" s="130" t="s">
        <v>128</v>
      </c>
      <c r="E225" s="131" t="s">
        <v>369</v>
      </c>
      <c r="F225" s="132" t="s">
        <v>370</v>
      </c>
      <c r="G225" s="133" t="s">
        <v>329</v>
      </c>
      <c r="H225" s="134">
        <v>3</v>
      </c>
      <c r="I225" s="135"/>
      <c r="J225" s="136">
        <f t="shared" si="0"/>
        <v>0</v>
      </c>
      <c r="K225" s="137"/>
      <c r="L225" s="29"/>
      <c r="M225" s="138" t="s">
        <v>1</v>
      </c>
      <c r="N225" s="139" t="s">
        <v>42</v>
      </c>
      <c r="P225" s="140">
        <f t="shared" si="1"/>
        <v>0</v>
      </c>
      <c r="Q225" s="140">
        <v>0</v>
      </c>
      <c r="R225" s="140">
        <f t="shared" si="2"/>
        <v>0</v>
      </c>
      <c r="S225" s="140">
        <v>0</v>
      </c>
      <c r="T225" s="141">
        <f t="shared" si="3"/>
        <v>0</v>
      </c>
      <c r="AR225" s="142" t="s">
        <v>208</v>
      </c>
      <c r="AT225" s="142" t="s">
        <v>128</v>
      </c>
      <c r="AU225" s="142" t="s">
        <v>86</v>
      </c>
      <c r="AY225" s="14" t="s">
        <v>126</v>
      </c>
      <c r="BE225" s="143">
        <f t="shared" si="4"/>
        <v>0</v>
      </c>
      <c r="BF225" s="143">
        <f t="shared" si="5"/>
        <v>0</v>
      </c>
      <c r="BG225" s="143">
        <f t="shared" si="6"/>
        <v>0</v>
      </c>
      <c r="BH225" s="143">
        <f t="shared" si="7"/>
        <v>0</v>
      </c>
      <c r="BI225" s="143">
        <f t="shared" si="8"/>
        <v>0</v>
      </c>
      <c r="BJ225" s="14" t="s">
        <v>8</v>
      </c>
      <c r="BK225" s="143">
        <f t="shared" si="9"/>
        <v>0</v>
      </c>
      <c r="BL225" s="14" t="s">
        <v>208</v>
      </c>
      <c r="BM225" s="142" t="s">
        <v>371</v>
      </c>
    </row>
    <row r="226" spans="2:65" s="1" customFormat="1" ht="21.75" customHeight="1">
      <c r="B226" s="29"/>
      <c r="C226" s="152" t="s">
        <v>372</v>
      </c>
      <c r="D226" s="152" t="s">
        <v>195</v>
      </c>
      <c r="E226" s="153" t="s">
        <v>373</v>
      </c>
      <c r="F226" s="154" t="s">
        <v>374</v>
      </c>
      <c r="G226" s="155" t="s">
        <v>329</v>
      </c>
      <c r="H226" s="156">
        <v>3</v>
      </c>
      <c r="I226" s="157"/>
      <c r="J226" s="158">
        <f t="shared" si="0"/>
        <v>0</v>
      </c>
      <c r="K226" s="159"/>
      <c r="L226" s="160"/>
      <c r="M226" s="161" t="s">
        <v>1</v>
      </c>
      <c r="N226" s="162" t="s">
        <v>42</v>
      </c>
      <c r="P226" s="140">
        <f t="shared" si="1"/>
        <v>0</v>
      </c>
      <c r="Q226" s="140">
        <v>4.1999999999999997E-3</v>
      </c>
      <c r="R226" s="140">
        <f t="shared" si="2"/>
        <v>1.26E-2</v>
      </c>
      <c r="S226" s="140">
        <v>0</v>
      </c>
      <c r="T226" s="141">
        <f t="shared" si="3"/>
        <v>0</v>
      </c>
      <c r="AR226" s="142" t="s">
        <v>292</v>
      </c>
      <c r="AT226" s="142" t="s">
        <v>195</v>
      </c>
      <c r="AU226" s="142" t="s">
        <v>86</v>
      </c>
      <c r="AY226" s="14" t="s">
        <v>126</v>
      </c>
      <c r="BE226" s="143">
        <f t="shared" si="4"/>
        <v>0</v>
      </c>
      <c r="BF226" s="143">
        <f t="shared" si="5"/>
        <v>0</v>
      </c>
      <c r="BG226" s="143">
        <f t="shared" si="6"/>
        <v>0</v>
      </c>
      <c r="BH226" s="143">
        <f t="shared" si="7"/>
        <v>0</v>
      </c>
      <c r="BI226" s="143">
        <f t="shared" si="8"/>
        <v>0</v>
      </c>
      <c r="BJ226" s="14" t="s">
        <v>8</v>
      </c>
      <c r="BK226" s="143">
        <f t="shared" si="9"/>
        <v>0</v>
      </c>
      <c r="BL226" s="14" t="s">
        <v>208</v>
      </c>
      <c r="BM226" s="142" t="s">
        <v>375</v>
      </c>
    </row>
    <row r="227" spans="2:65" s="1" customFormat="1" ht="16.5" customHeight="1">
      <c r="B227" s="29"/>
      <c r="C227" s="152" t="s">
        <v>376</v>
      </c>
      <c r="D227" s="152" t="s">
        <v>195</v>
      </c>
      <c r="E227" s="153" t="s">
        <v>377</v>
      </c>
      <c r="F227" s="154" t="s">
        <v>378</v>
      </c>
      <c r="G227" s="155" t="s">
        <v>329</v>
      </c>
      <c r="H227" s="156">
        <v>6</v>
      </c>
      <c r="I227" s="157"/>
      <c r="J227" s="158">
        <f t="shared" si="0"/>
        <v>0</v>
      </c>
      <c r="K227" s="159"/>
      <c r="L227" s="160"/>
      <c r="M227" s="161" t="s">
        <v>1</v>
      </c>
      <c r="N227" s="162" t="s">
        <v>42</v>
      </c>
      <c r="P227" s="140">
        <f t="shared" si="1"/>
        <v>0</v>
      </c>
      <c r="Q227" s="140">
        <v>3.2000000000000003E-4</v>
      </c>
      <c r="R227" s="140">
        <f t="shared" si="2"/>
        <v>1.9200000000000003E-3</v>
      </c>
      <c r="S227" s="140">
        <v>0</v>
      </c>
      <c r="T227" s="141">
        <f t="shared" si="3"/>
        <v>0</v>
      </c>
      <c r="AR227" s="142" t="s">
        <v>292</v>
      </c>
      <c r="AT227" s="142" t="s">
        <v>195</v>
      </c>
      <c r="AU227" s="142" t="s">
        <v>86</v>
      </c>
      <c r="AY227" s="14" t="s">
        <v>126</v>
      </c>
      <c r="BE227" s="143">
        <f t="shared" si="4"/>
        <v>0</v>
      </c>
      <c r="BF227" s="143">
        <f t="shared" si="5"/>
        <v>0</v>
      </c>
      <c r="BG227" s="143">
        <f t="shared" si="6"/>
        <v>0</v>
      </c>
      <c r="BH227" s="143">
        <f t="shared" si="7"/>
        <v>0</v>
      </c>
      <c r="BI227" s="143">
        <f t="shared" si="8"/>
        <v>0</v>
      </c>
      <c r="BJ227" s="14" t="s">
        <v>8</v>
      </c>
      <c r="BK227" s="143">
        <f t="shared" si="9"/>
        <v>0</v>
      </c>
      <c r="BL227" s="14" t="s">
        <v>208</v>
      </c>
      <c r="BM227" s="142" t="s">
        <v>379</v>
      </c>
    </row>
    <row r="228" spans="2:65" s="1" customFormat="1" ht="21.75" customHeight="1">
      <c r="B228" s="29"/>
      <c r="C228" s="130" t="s">
        <v>380</v>
      </c>
      <c r="D228" s="130" t="s">
        <v>128</v>
      </c>
      <c r="E228" s="131" t="s">
        <v>381</v>
      </c>
      <c r="F228" s="132" t="s">
        <v>382</v>
      </c>
      <c r="G228" s="133" t="s">
        <v>329</v>
      </c>
      <c r="H228" s="134">
        <v>13</v>
      </c>
      <c r="I228" s="135"/>
      <c r="J228" s="136">
        <f t="shared" si="0"/>
        <v>0</v>
      </c>
      <c r="K228" s="137"/>
      <c r="L228" s="29"/>
      <c r="M228" s="138" t="s">
        <v>1</v>
      </c>
      <c r="N228" s="139" t="s">
        <v>42</v>
      </c>
      <c r="P228" s="140">
        <f t="shared" si="1"/>
        <v>0</v>
      </c>
      <c r="Q228" s="140">
        <v>0</v>
      </c>
      <c r="R228" s="140">
        <f t="shared" si="2"/>
        <v>0</v>
      </c>
      <c r="S228" s="140">
        <v>0</v>
      </c>
      <c r="T228" s="141">
        <f t="shared" si="3"/>
        <v>0</v>
      </c>
      <c r="AR228" s="142" t="s">
        <v>208</v>
      </c>
      <c r="AT228" s="142" t="s">
        <v>128</v>
      </c>
      <c r="AU228" s="142" t="s">
        <v>86</v>
      </c>
      <c r="AY228" s="14" t="s">
        <v>126</v>
      </c>
      <c r="BE228" s="143">
        <f t="shared" si="4"/>
        <v>0</v>
      </c>
      <c r="BF228" s="143">
        <f t="shared" si="5"/>
        <v>0</v>
      </c>
      <c r="BG228" s="143">
        <f t="shared" si="6"/>
        <v>0</v>
      </c>
      <c r="BH228" s="143">
        <f t="shared" si="7"/>
        <v>0</v>
      </c>
      <c r="BI228" s="143">
        <f t="shared" si="8"/>
        <v>0</v>
      </c>
      <c r="BJ228" s="14" t="s">
        <v>8</v>
      </c>
      <c r="BK228" s="143">
        <f t="shared" si="9"/>
        <v>0</v>
      </c>
      <c r="BL228" s="14" t="s">
        <v>208</v>
      </c>
      <c r="BM228" s="142" t="s">
        <v>383</v>
      </c>
    </row>
    <row r="229" spans="2:65" s="1" customFormat="1" ht="16.5" customHeight="1">
      <c r="B229" s="29"/>
      <c r="C229" s="152" t="s">
        <v>384</v>
      </c>
      <c r="D229" s="152" t="s">
        <v>195</v>
      </c>
      <c r="E229" s="153" t="s">
        <v>385</v>
      </c>
      <c r="F229" s="154" t="s">
        <v>386</v>
      </c>
      <c r="G229" s="155" t="s">
        <v>329</v>
      </c>
      <c r="H229" s="156">
        <v>13</v>
      </c>
      <c r="I229" s="157"/>
      <c r="J229" s="158">
        <f t="shared" si="0"/>
        <v>0</v>
      </c>
      <c r="K229" s="159"/>
      <c r="L229" s="160"/>
      <c r="M229" s="161" t="s">
        <v>1</v>
      </c>
      <c r="N229" s="162" t="s">
        <v>42</v>
      </c>
      <c r="P229" s="140">
        <f t="shared" si="1"/>
        <v>0</v>
      </c>
      <c r="Q229" s="140">
        <v>0</v>
      </c>
      <c r="R229" s="140">
        <f t="shared" si="2"/>
        <v>0</v>
      </c>
      <c r="S229" s="140">
        <v>0</v>
      </c>
      <c r="T229" s="141">
        <f t="shared" si="3"/>
        <v>0</v>
      </c>
      <c r="AR229" s="142" t="s">
        <v>292</v>
      </c>
      <c r="AT229" s="142" t="s">
        <v>195</v>
      </c>
      <c r="AU229" s="142" t="s">
        <v>86</v>
      </c>
      <c r="AY229" s="14" t="s">
        <v>126</v>
      </c>
      <c r="BE229" s="143">
        <f t="shared" si="4"/>
        <v>0</v>
      </c>
      <c r="BF229" s="143">
        <f t="shared" si="5"/>
        <v>0</v>
      </c>
      <c r="BG229" s="143">
        <f t="shared" si="6"/>
        <v>0</v>
      </c>
      <c r="BH229" s="143">
        <f t="shared" si="7"/>
        <v>0</v>
      </c>
      <c r="BI229" s="143">
        <f t="shared" si="8"/>
        <v>0</v>
      </c>
      <c r="BJ229" s="14" t="s">
        <v>8</v>
      </c>
      <c r="BK229" s="143">
        <f t="shared" si="9"/>
        <v>0</v>
      </c>
      <c r="BL229" s="14" t="s">
        <v>208</v>
      </c>
      <c r="BM229" s="142" t="s">
        <v>387</v>
      </c>
    </row>
    <row r="230" spans="2:65" s="1" customFormat="1" ht="16.5" customHeight="1">
      <c r="B230" s="29"/>
      <c r="C230" s="130" t="s">
        <v>388</v>
      </c>
      <c r="D230" s="130" t="s">
        <v>128</v>
      </c>
      <c r="E230" s="131" t="s">
        <v>389</v>
      </c>
      <c r="F230" s="132" t="s">
        <v>390</v>
      </c>
      <c r="G230" s="133" t="s">
        <v>329</v>
      </c>
      <c r="H230" s="134">
        <v>3</v>
      </c>
      <c r="I230" s="135"/>
      <c r="J230" s="136">
        <f t="shared" si="0"/>
        <v>0</v>
      </c>
      <c r="K230" s="137"/>
      <c r="L230" s="29"/>
      <c r="M230" s="138" t="s">
        <v>1</v>
      </c>
      <c r="N230" s="139" t="s">
        <v>42</v>
      </c>
      <c r="P230" s="140">
        <f t="shared" si="1"/>
        <v>0</v>
      </c>
      <c r="Q230" s="140">
        <v>0</v>
      </c>
      <c r="R230" s="140">
        <f t="shared" si="2"/>
        <v>0</v>
      </c>
      <c r="S230" s="140">
        <v>0</v>
      </c>
      <c r="T230" s="141">
        <f t="shared" si="3"/>
        <v>0</v>
      </c>
      <c r="AR230" s="142" t="s">
        <v>208</v>
      </c>
      <c r="AT230" s="142" t="s">
        <v>128</v>
      </c>
      <c r="AU230" s="142" t="s">
        <v>86</v>
      </c>
      <c r="AY230" s="14" t="s">
        <v>126</v>
      </c>
      <c r="BE230" s="143">
        <f t="shared" si="4"/>
        <v>0</v>
      </c>
      <c r="BF230" s="143">
        <f t="shared" si="5"/>
        <v>0</v>
      </c>
      <c r="BG230" s="143">
        <f t="shared" si="6"/>
        <v>0</v>
      </c>
      <c r="BH230" s="143">
        <f t="shared" si="7"/>
        <v>0</v>
      </c>
      <c r="BI230" s="143">
        <f t="shared" si="8"/>
        <v>0</v>
      </c>
      <c r="BJ230" s="14" t="s">
        <v>8</v>
      </c>
      <c r="BK230" s="143">
        <f t="shared" si="9"/>
        <v>0</v>
      </c>
      <c r="BL230" s="14" t="s">
        <v>208</v>
      </c>
      <c r="BM230" s="142" t="s">
        <v>391</v>
      </c>
    </row>
    <row r="231" spans="2:65" s="1" customFormat="1" ht="21.75" customHeight="1">
      <c r="B231" s="29"/>
      <c r="C231" s="152" t="s">
        <v>392</v>
      </c>
      <c r="D231" s="152" t="s">
        <v>195</v>
      </c>
      <c r="E231" s="153" t="s">
        <v>393</v>
      </c>
      <c r="F231" s="154" t="s">
        <v>394</v>
      </c>
      <c r="G231" s="155" t="s">
        <v>329</v>
      </c>
      <c r="H231" s="156">
        <v>3</v>
      </c>
      <c r="I231" s="157"/>
      <c r="J231" s="158">
        <f t="shared" si="0"/>
        <v>0</v>
      </c>
      <c r="K231" s="159"/>
      <c r="L231" s="160"/>
      <c r="M231" s="161" t="s">
        <v>1</v>
      </c>
      <c r="N231" s="162" t="s">
        <v>42</v>
      </c>
      <c r="P231" s="140">
        <f t="shared" si="1"/>
        <v>0</v>
      </c>
      <c r="Q231" s="140">
        <v>1.7000000000000001E-2</v>
      </c>
      <c r="R231" s="140">
        <f t="shared" si="2"/>
        <v>5.1000000000000004E-2</v>
      </c>
      <c r="S231" s="140">
        <v>0</v>
      </c>
      <c r="T231" s="141">
        <f t="shared" si="3"/>
        <v>0</v>
      </c>
      <c r="AR231" s="142" t="s">
        <v>292</v>
      </c>
      <c r="AT231" s="142" t="s">
        <v>195</v>
      </c>
      <c r="AU231" s="142" t="s">
        <v>86</v>
      </c>
      <c r="AY231" s="14" t="s">
        <v>126</v>
      </c>
      <c r="BE231" s="143">
        <f t="shared" si="4"/>
        <v>0</v>
      </c>
      <c r="BF231" s="143">
        <f t="shared" si="5"/>
        <v>0</v>
      </c>
      <c r="BG231" s="143">
        <f t="shared" si="6"/>
        <v>0</v>
      </c>
      <c r="BH231" s="143">
        <f t="shared" si="7"/>
        <v>0</v>
      </c>
      <c r="BI231" s="143">
        <f t="shared" si="8"/>
        <v>0</v>
      </c>
      <c r="BJ231" s="14" t="s">
        <v>8</v>
      </c>
      <c r="BK231" s="143">
        <f t="shared" si="9"/>
        <v>0</v>
      </c>
      <c r="BL231" s="14" t="s">
        <v>208</v>
      </c>
      <c r="BM231" s="142" t="s">
        <v>395</v>
      </c>
    </row>
    <row r="232" spans="2:65" s="1" customFormat="1" ht="21.75" customHeight="1">
      <c r="B232" s="29"/>
      <c r="C232" s="130" t="s">
        <v>396</v>
      </c>
      <c r="D232" s="130" t="s">
        <v>128</v>
      </c>
      <c r="E232" s="131" t="s">
        <v>397</v>
      </c>
      <c r="F232" s="132" t="s">
        <v>398</v>
      </c>
      <c r="G232" s="133" t="s">
        <v>329</v>
      </c>
      <c r="H232" s="134">
        <v>1</v>
      </c>
      <c r="I232" s="135"/>
      <c r="J232" s="136">
        <f t="shared" si="0"/>
        <v>0</v>
      </c>
      <c r="K232" s="137"/>
      <c r="L232" s="29"/>
      <c r="M232" s="138" t="s">
        <v>1</v>
      </c>
      <c r="N232" s="139" t="s">
        <v>42</v>
      </c>
      <c r="P232" s="140">
        <f t="shared" si="1"/>
        <v>0</v>
      </c>
      <c r="Q232" s="140">
        <v>0</v>
      </c>
      <c r="R232" s="140">
        <f t="shared" si="2"/>
        <v>0</v>
      </c>
      <c r="S232" s="140">
        <v>0</v>
      </c>
      <c r="T232" s="141">
        <f t="shared" si="3"/>
        <v>0</v>
      </c>
      <c r="AR232" s="142" t="s">
        <v>208</v>
      </c>
      <c r="AT232" s="142" t="s">
        <v>128</v>
      </c>
      <c r="AU232" s="142" t="s">
        <v>86</v>
      </c>
      <c r="AY232" s="14" t="s">
        <v>126</v>
      </c>
      <c r="BE232" s="143">
        <f t="shared" si="4"/>
        <v>0</v>
      </c>
      <c r="BF232" s="143">
        <f t="shared" si="5"/>
        <v>0</v>
      </c>
      <c r="BG232" s="143">
        <f t="shared" si="6"/>
        <v>0</v>
      </c>
      <c r="BH232" s="143">
        <f t="shared" si="7"/>
        <v>0</v>
      </c>
      <c r="BI232" s="143">
        <f t="shared" si="8"/>
        <v>0</v>
      </c>
      <c r="BJ232" s="14" t="s">
        <v>8</v>
      </c>
      <c r="BK232" s="143">
        <f t="shared" si="9"/>
        <v>0</v>
      </c>
      <c r="BL232" s="14" t="s">
        <v>208</v>
      </c>
      <c r="BM232" s="142" t="s">
        <v>399</v>
      </c>
    </row>
    <row r="233" spans="2:65" s="1" customFormat="1" ht="24.2" customHeight="1">
      <c r="B233" s="29"/>
      <c r="C233" s="130" t="s">
        <v>400</v>
      </c>
      <c r="D233" s="130" t="s">
        <v>128</v>
      </c>
      <c r="E233" s="131" t="s">
        <v>401</v>
      </c>
      <c r="F233" s="132" t="s">
        <v>402</v>
      </c>
      <c r="G233" s="133" t="s">
        <v>173</v>
      </c>
      <c r="H233" s="134">
        <v>0.157</v>
      </c>
      <c r="I233" s="135"/>
      <c r="J233" s="136">
        <f t="shared" si="0"/>
        <v>0</v>
      </c>
      <c r="K233" s="137"/>
      <c r="L233" s="29"/>
      <c r="M233" s="138" t="s">
        <v>1</v>
      </c>
      <c r="N233" s="139" t="s">
        <v>42</v>
      </c>
      <c r="P233" s="140">
        <f t="shared" si="1"/>
        <v>0</v>
      </c>
      <c r="Q233" s="140">
        <v>0</v>
      </c>
      <c r="R233" s="140">
        <f t="shared" si="2"/>
        <v>0</v>
      </c>
      <c r="S233" s="140">
        <v>0</v>
      </c>
      <c r="T233" s="141">
        <f t="shared" si="3"/>
        <v>0</v>
      </c>
      <c r="AR233" s="142" t="s">
        <v>208</v>
      </c>
      <c r="AT233" s="142" t="s">
        <v>128</v>
      </c>
      <c r="AU233" s="142" t="s">
        <v>86</v>
      </c>
      <c r="AY233" s="14" t="s">
        <v>126</v>
      </c>
      <c r="BE233" s="143">
        <f t="shared" si="4"/>
        <v>0</v>
      </c>
      <c r="BF233" s="143">
        <f t="shared" si="5"/>
        <v>0</v>
      </c>
      <c r="BG233" s="143">
        <f t="shared" si="6"/>
        <v>0</v>
      </c>
      <c r="BH233" s="143">
        <f t="shared" si="7"/>
        <v>0</v>
      </c>
      <c r="BI233" s="143">
        <f t="shared" si="8"/>
        <v>0</v>
      </c>
      <c r="BJ233" s="14" t="s">
        <v>8</v>
      </c>
      <c r="BK233" s="143">
        <f t="shared" si="9"/>
        <v>0</v>
      </c>
      <c r="BL233" s="14" t="s">
        <v>208</v>
      </c>
      <c r="BM233" s="142" t="s">
        <v>403</v>
      </c>
    </row>
    <row r="234" spans="2:65" s="11" customFormat="1" ht="25.9" customHeight="1">
      <c r="B234" s="118"/>
      <c r="D234" s="119" t="s">
        <v>76</v>
      </c>
      <c r="E234" s="120" t="s">
        <v>404</v>
      </c>
      <c r="F234" s="120" t="s">
        <v>405</v>
      </c>
      <c r="I234" s="121"/>
      <c r="J234" s="122">
        <f>BK234</f>
        <v>0</v>
      </c>
      <c r="L234" s="118"/>
      <c r="M234" s="123"/>
      <c r="P234" s="124">
        <f>P235+P240+P242</f>
        <v>0</v>
      </c>
      <c r="R234" s="124">
        <f>R235+R240+R242</f>
        <v>0</v>
      </c>
      <c r="T234" s="125">
        <f>T235+T240+T242</f>
        <v>0</v>
      </c>
      <c r="AR234" s="119" t="s">
        <v>151</v>
      </c>
      <c r="AT234" s="126" t="s">
        <v>76</v>
      </c>
      <c r="AU234" s="126" t="s">
        <v>77</v>
      </c>
      <c r="AY234" s="119" t="s">
        <v>126</v>
      </c>
      <c r="BK234" s="127">
        <f>BK235+BK240+BK242</f>
        <v>0</v>
      </c>
    </row>
    <row r="235" spans="2:65" s="11" customFormat="1" ht="22.9" customHeight="1">
      <c r="B235" s="118"/>
      <c r="D235" s="119" t="s">
        <v>76</v>
      </c>
      <c r="E235" s="128" t="s">
        <v>406</v>
      </c>
      <c r="F235" s="128" t="s">
        <v>407</v>
      </c>
      <c r="I235" s="121"/>
      <c r="J235" s="129">
        <f>BK235</f>
        <v>0</v>
      </c>
      <c r="L235" s="118"/>
      <c r="M235" s="123"/>
      <c r="P235" s="124">
        <f>SUM(P236:P239)</f>
        <v>0</v>
      </c>
      <c r="R235" s="124">
        <f>SUM(R236:R239)</f>
        <v>0</v>
      </c>
      <c r="T235" s="125">
        <f>SUM(T236:T239)</f>
        <v>0</v>
      </c>
      <c r="AR235" s="119" t="s">
        <v>151</v>
      </c>
      <c r="AT235" s="126" t="s">
        <v>76</v>
      </c>
      <c r="AU235" s="126" t="s">
        <v>8</v>
      </c>
      <c r="AY235" s="119" t="s">
        <v>126</v>
      </c>
      <c r="BK235" s="127">
        <f>SUM(BK236:BK239)</f>
        <v>0</v>
      </c>
    </row>
    <row r="236" spans="2:65" s="1" customFormat="1" ht="21.75" customHeight="1">
      <c r="B236" s="29"/>
      <c r="C236" s="130" t="s">
        <v>408</v>
      </c>
      <c r="D236" s="130" t="s">
        <v>128</v>
      </c>
      <c r="E236" s="131" t="s">
        <v>409</v>
      </c>
      <c r="F236" s="132" t="s">
        <v>410</v>
      </c>
      <c r="G236" s="133" t="s">
        <v>411</v>
      </c>
      <c r="H236" s="134">
        <v>1</v>
      </c>
      <c r="I236" s="135"/>
      <c r="J236" s="136">
        <f>ROUND(I236*H236,0)</f>
        <v>0</v>
      </c>
      <c r="K236" s="137"/>
      <c r="L236" s="29"/>
      <c r="M236" s="138" t="s">
        <v>1</v>
      </c>
      <c r="N236" s="139" t="s">
        <v>42</v>
      </c>
      <c r="P236" s="140">
        <f>O236*H236</f>
        <v>0</v>
      </c>
      <c r="Q236" s="140">
        <v>0</v>
      </c>
      <c r="R236" s="140">
        <f>Q236*H236</f>
        <v>0</v>
      </c>
      <c r="S236" s="140">
        <v>0</v>
      </c>
      <c r="T236" s="141">
        <f>S236*H236</f>
        <v>0</v>
      </c>
      <c r="AR236" s="142" t="s">
        <v>412</v>
      </c>
      <c r="AT236" s="142" t="s">
        <v>128</v>
      </c>
      <c r="AU236" s="142" t="s">
        <v>86</v>
      </c>
      <c r="AY236" s="14" t="s">
        <v>126</v>
      </c>
      <c r="BE236" s="143">
        <f>IF(N236="základní",J236,0)</f>
        <v>0</v>
      </c>
      <c r="BF236" s="143">
        <f>IF(N236="snížená",J236,0)</f>
        <v>0</v>
      </c>
      <c r="BG236" s="143">
        <f>IF(N236="zákl. přenesená",J236,0)</f>
        <v>0</v>
      </c>
      <c r="BH236" s="143">
        <f>IF(N236="sníž. přenesená",J236,0)</f>
        <v>0</v>
      </c>
      <c r="BI236" s="143">
        <f>IF(N236="nulová",J236,0)</f>
        <v>0</v>
      </c>
      <c r="BJ236" s="14" t="s">
        <v>8</v>
      </c>
      <c r="BK236" s="143">
        <f>ROUND(I236*H236,0)</f>
        <v>0</v>
      </c>
      <c r="BL236" s="14" t="s">
        <v>412</v>
      </c>
      <c r="BM236" s="142" t="s">
        <v>413</v>
      </c>
    </row>
    <row r="237" spans="2:65" s="1" customFormat="1" ht="16.5" customHeight="1">
      <c r="B237" s="29"/>
      <c r="C237" s="130" t="s">
        <v>414</v>
      </c>
      <c r="D237" s="130" t="s">
        <v>128</v>
      </c>
      <c r="E237" s="131" t="s">
        <v>415</v>
      </c>
      <c r="F237" s="132" t="s">
        <v>416</v>
      </c>
      <c r="G237" s="133" t="s">
        <v>411</v>
      </c>
      <c r="H237" s="134">
        <v>1</v>
      </c>
      <c r="I237" s="135"/>
      <c r="J237" s="136">
        <f>ROUND(I237*H237,0)</f>
        <v>0</v>
      </c>
      <c r="K237" s="137"/>
      <c r="L237" s="29"/>
      <c r="M237" s="138" t="s">
        <v>1</v>
      </c>
      <c r="N237" s="139" t="s">
        <v>42</v>
      </c>
      <c r="P237" s="140">
        <f>O237*H237</f>
        <v>0</v>
      </c>
      <c r="Q237" s="140">
        <v>0</v>
      </c>
      <c r="R237" s="140">
        <f>Q237*H237</f>
        <v>0</v>
      </c>
      <c r="S237" s="140">
        <v>0</v>
      </c>
      <c r="T237" s="141">
        <f>S237*H237</f>
        <v>0</v>
      </c>
      <c r="AR237" s="142" t="s">
        <v>412</v>
      </c>
      <c r="AT237" s="142" t="s">
        <v>128</v>
      </c>
      <c r="AU237" s="142" t="s">
        <v>86</v>
      </c>
      <c r="AY237" s="14" t="s">
        <v>126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4" t="s">
        <v>8</v>
      </c>
      <c r="BK237" s="143">
        <f>ROUND(I237*H237,0)</f>
        <v>0</v>
      </c>
      <c r="BL237" s="14" t="s">
        <v>412</v>
      </c>
      <c r="BM237" s="142" t="s">
        <v>417</v>
      </c>
    </row>
    <row r="238" spans="2:65" s="1" customFormat="1" ht="16.5" customHeight="1">
      <c r="B238" s="29"/>
      <c r="C238" s="130" t="s">
        <v>418</v>
      </c>
      <c r="D238" s="130" t="s">
        <v>128</v>
      </c>
      <c r="E238" s="131" t="s">
        <v>419</v>
      </c>
      <c r="F238" s="132" t="s">
        <v>420</v>
      </c>
      <c r="G238" s="133" t="s">
        <v>411</v>
      </c>
      <c r="H238" s="134">
        <v>1</v>
      </c>
      <c r="I238" s="135"/>
      <c r="J238" s="136">
        <f>ROUND(I238*H238,0)</f>
        <v>0</v>
      </c>
      <c r="K238" s="137"/>
      <c r="L238" s="29"/>
      <c r="M238" s="138" t="s">
        <v>1</v>
      </c>
      <c r="N238" s="139" t="s">
        <v>42</v>
      </c>
      <c r="P238" s="140">
        <f>O238*H238</f>
        <v>0</v>
      </c>
      <c r="Q238" s="140">
        <v>0</v>
      </c>
      <c r="R238" s="140">
        <f>Q238*H238</f>
        <v>0</v>
      </c>
      <c r="S238" s="140">
        <v>0</v>
      </c>
      <c r="T238" s="141">
        <f>S238*H238</f>
        <v>0</v>
      </c>
      <c r="AR238" s="142" t="s">
        <v>412</v>
      </c>
      <c r="AT238" s="142" t="s">
        <v>128</v>
      </c>
      <c r="AU238" s="142" t="s">
        <v>86</v>
      </c>
      <c r="AY238" s="14" t="s">
        <v>126</v>
      </c>
      <c r="BE238" s="143">
        <f>IF(N238="základní",J238,0)</f>
        <v>0</v>
      </c>
      <c r="BF238" s="143">
        <f>IF(N238="snížená",J238,0)</f>
        <v>0</v>
      </c>
      <c r="BG238" s="143">
        <f>IF(N238="zákl. přenesená",J238,0)</f>
        <v>0</v>
      </c>
      <c r="BH238" s="143">
        <f>IF(N238="sníž. přenesená",J238,0)</f>
        <v>0</v>
      </c>
      <c r="BI238" s="143">
        <f>IF(N238="nulová",J238,0)</f>
        <v>0</v>
      </c>
      <c r="BJ238" s="14" t="s">
        <v>8</v>
      </c>
      <c r="BK238" s="143">
        <f>ROUND(I238*H238,0)</f>
        <v>0</v>
      </c>
      <c r="BL238" s="14" t="s">
        <v>412</v>
      </c>
      <c r="BM238" s="142" t="s">
        <v>421</v>
      </c>
    </row>
    <row r="239" spans="2:65" s="1" customFormat="1" ht="16.5" customHeight="1">
      <c r="B239" s="29"/>
      <c r="C239" s="130" t="s">
        <v>422</v>
      </c>
      <c r="D239" s="130" t="s">
        <v>128</v>
      </c>
      <c r="E239" s="131" t="s">
        <v>423</v>
      </c>
      <c r="F239" s="132" t="s">
        <v>424</v>
      </c>
      <c r="G239" s="133" t="s">
        <v>411</v>
      </c>
      <c r="H239" s="134">
        <v>1</v>
      </c>
      <c r="I239" s="135"/>
      <c r="J239" s="136">
        <f>ROUND(I239*H239,0)</f>
        <v>0</v>
      </c>
      <c r="K239" s="137"/>
      <c r="L239" s="29"/>
      <c r="M239" s="138" t="s">
        <v>1</v>
      </c>
      <c r="N239" s="139" t="s">
        <v>42</v>
      </c>
      <c r="P239" s="140">
        <f>O239*H239</f>
        <v>0</v>
      </c>
      <c r="Q239" s="140">
        <v>0</v>
      </c>
      <c r="R239" s="140">
        <f>Q239*H239</f>
        <v>0</v>
      </c>
      <c r="S239" s="140">
        <v>0</v>
      </c>
      <c r="T239" s="141">
        <f>S239*H239</f>
        <v>0</v>
      </c>
      <c r="AR239" s="142" t="s">
        <v>412</v>
      </c>
      <c r="AT239" s="142" t="s">
        <v>128</v>
      </c>
      <c r="AU239" s="142" t="s">
        <v>86</v>
      </c>
      <c r="AY239" s="14" t="s">
        <v>126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4" t="s">
        <v>8</v>
      </c>
      <c r="BK239" s="143">
        <f>ROUND(I239*H239,0)</f>
        <v>0</v>
      </c>
      <c r="BL239" s="14" t="s">
        <v>412</v>
      </c>
      <c r="BM239" s="142" t="s">
        <v>425</v>
      </c>
    </row>
    <row r="240" spans="2:65" s="11" customFormat="1" ht="22.9" customHeight="1">
      <c r="B240" s="118"/>
      <c r="D240" s="119" t="s">
        <v>76</v>
      </c>
      <c r="E240" s="128" t="s">
        <v>426</v>
      </c>
      <c r="F240" s="128" t="s">
        <v>427</v>
      </c>
      <c r="I240" s="121"/>
      <c r="J240" s="129">
        <f>BK240</f>
        <v>0</v>
      </c>
      <c r="L240" s="118"/>
      <c r="M240" s="123"/>
      <c r="P240" s="124">
        <f>P241</f>
        <v>0</v>
      </c>
      <c r="R240" s="124">
        <f>R241</f>
        <v>0</v>
      </c>
      <c r="T240" s="125">
        <f>T241</f>
        <v>0</v>
      </c>
      <c r="AR240" s="119" t="s">
        <v>151</v>
      </c>
      <c r="AT240" s="126" t="s">
        <v>76</v>
      </c>
      <c r="AU240" s="126" t="s">
        <v>8</v>
      </c>
      <c r="AY240" s="119" t="s">
        <v>126</v>
      </c>
      <c r="BK240" s="127">
        <f>BK241</f>
        <v>0</v>
      </c>
    </row>
    <row r="241" spans="2:65" s="1" customFormat="1" ht="16.5" customHeight="1">
      <c r="B241" s="29"/>
      <c r="C241" s="130" t="s">
        <v>428</v>
      </c>
      <c r="D241" s="130" t="s">
        <v>128</v>
      </c>
      <c r="E241" s="131" t="s">
        <v>429</v>
      </c>
      <c r="F241" s="132" t="s">
        <v>427</v>
      </c>
      <c r="G241" s="133" t="s">
        <v>430</v>
      </c>
      <c r="H241" s="163"/>
      <c r="I241" s="135"/>
      <c r="J241" s="136">
        <f>ROUND(I241*H241,0)</f>
        <v>0</v>
      </c>
      <c r="K241" s="137"/>
      <c r="L241" s="29"/>
      <c r="M241" s="138" t="s">
        <v>1</v>
      </c>
      <c r="N241" s="139" t="s">
        <v>42</v>
      </c>
      <c r="P241" s="140">
        <f>O241*H241</f>
        <v>0</v>
      </c>
      <c r="Q241" s="140">
        <v>0</v>
      </c>
      <c r="R241" s="140">
        <f>Q241*H241</f>
        <v>0</v>
      </c>
      <c r="S241" s="140">
        <v>0</v>
      </c>
      <c r="T241" s="141">
        <f>S241*H241</f>
        <v>0</v>
      </c>
      <c r="AR241" s="142" t="s">
        <v>412</v>
      </c>
      <c r="AT241" s="142" t="s">
        <v>128</v>
      </c>
      <c r="AU241" s="142" t="s">
        <v>86</v>
      </c>
      <c r="AY241" s="14" t="s">
        <v>126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4" t="s">
        <v>8</v>
      </c>
      <c r="BK241" s="143">
        <f>ROUND(I241*H241,0)</f>
        <v>0</v>
      </c>
      <c r="BL241" s="14" t="s">
        <v>412</v>
      </c>
      <c r="BM241" s="142" t="s">
        <v>431</v>
      </c>
    </row>
    <row r="242" spans="2:65" s="11" customFormat="1" ht="22.9" customHeight="1">
      <c r="B242" s="118"/>
      <c r="D242" s="119" t="s">
        <v>76</v>
      </c>
      <c r="E242" s="128" t="s">
        <v>432</v>
      </c>
      <c r="F242" s="128" t="s">
        <v>433</v>
      </c>
      <c r="I242" s="121"/>
      <c r="J242" s="129">
        <f>BK242</f>
        <v>0</v>
      </c>
      <c r="L242" s="118"/>
      <c r="M242" s="123"/>
      <c r="P242" s="124">
        <f>P243</f>
        <v>0</v>
      </c>
      <c r="R242" s="124">
        <f>R243</f>
        <v>0</v>
      </c>
      <c r="T242" s="125">
        <f>T243</f>
        <v>0</v>
      </c>
      <c r="AR242" s="119" t="s">
        <v>151</v>
      </c>
      <c r="AT242" s="126" t="s">
        <v>76</v>
      </c>
      <c r="AU242" s="126" t="s">
        <v>8</v>
      </c>
      <c r="AY242" s="119" t="s">
        <v>126</v>
      </c>
      <c r="BK242" s="127">
        <f>BK243</f>
        <v>0</v>
      </c>
    </row>
    <row r="243" spans="2:65" s="1" customFormat="1" ht="16.5" customHeight="1">
      <c r="B243" s="29"/>
      <c r="C243" s="130" t="s">
        <v>434</v>
      </c>
      <c r="D243" s="130" t="s">
        <v>128</v>
      </c>
      <c r="E243" s="131" t="s">
        <v>435</v>
      </c>
      <c r="F243" s="132" t="s">
        <v>436</v>
      </c>
      <c r="G243" s="133" t="s">
        <v>411</v>
      </c>
      <c r="H243" s="134">
        <v>1</v>
      </c>
      <c r="I243" s="135"/>
      <c r="J243" s="136">
        <f>ROUND(I243*H243,0)</f>
        <v>0</v>
      </c>
      <c r="K243" s="137"/>
      <c r="L243" s="29"/>
      <c r="M243" s="164" t="s">
        <v>1</v>
      </c>
      <c r="N243" s="165" t="s">
        <v>42</v>
      </c>
      <c r="O243" s="166"/>
      <c r="P243" s="167">
        <f>O243*H243</f>
        <v>0</v>
      </c>
      <c r="Q243" s="167">
        <v>0</v>
      </c>
      <c r="R243" s="167">
        <f>Q243*H243</f>
        <v>0</v>
      </c>
      <c r="S243" s="167">
        <v>0</v>
      </c>
      <c r="T243" s="168">
        <f>S243*H243</f>
        <v>0</v>
      </c>
      <c r="AR243" s="142" t="s">
        <v>412</v>
      </c>
      <c r="AT243" s="142" t="s">
        <v>128</v>
      </c>
      <c r="AU243" s="142" t="s">
        <v>86</v>
      </c>
      <c r="AY243" s="14" t="s">
        <v>126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4" t="s">
        <v>8</v>
      </c>
      <c r="BK243" s="143">
        <f>ROUND(I243*H243,0)</f>
        <v>0</v>
      </c>
      <c r="BL243" s="14" t="s">
        <v>412</v>
      </c>
      <c r="BM243" s="142" t="s">
        <v>437</v>
      </c>
    </row>
    <row r="244" spans="2:65" s="1" customFormat="1" ht="6.95" customHeight="1">
      <c r="B244" s="41"/>
      <c r="C244" s="42"/>
      <c r="D244" s="42"/>
      <c r="E244" s="42"/>
      <c r="F244" s="42"/>
      <c r="G244" s="42"/>
      <c r="H244" s="42"/>
      <c r="I244" s="42"/>
      <c r="J244" s="42"/>
      <c r="K244" s="42"/>
      <c r="L244" s="29"/>
    </row>
  </sheetData>
  <sheetProtection algorithmName="SHA-512" hashValue="nOIZ73fU3YlXDNy4mkz9Hu9onVmQRzHSyensK/nVo5Md3bcUd4B449iLOxMBrZbrslm3KObTrfHeenT8TvrGRA==" saltValue="tE6prOp+0R8S8v7qseKShrm4efSyWMlif1ueiAG6wu+5GovJfDjp0TENMBspcHL6FsD5DLPPns+zQMe54jQiyw==" spinCount="100000" sheet="1" objects="1" scenarios="1" formatColumns="0" formatRows="0" autoFilter="0"/>
  <autoFilter ref="C128:K243" xr:uid="{00000000-0009-0000-0000-000001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55"/>
  <sheetViews>
    <sheetView showGridLines="0" topLeftCell="A212" workbookViewId="0">
      <selection activeCell="I220" sqref="I220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AT2" s="14" t="s">
        <v>89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86</v>
      </c>
    </row>
    <row r="4" spans="2:46" ht="24.95" customHeight="1">
      <c r="B4" s="17"/>
      <c r="D4" s="18" t="s">
        <v>90</v>
      </c>
      <c r="L4" s="17"/>
      <c r="M4" s="85" t="s">
        <v>11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17</v>
      </c>
      <c r="L6" s="17"/>
    </row>
    <row r="7" spans="2:46" ht="26.25" customHeight="1">
      <c r="B7" s="17"/>
      <c r="E7" s="207" t="str">
        <f>'Rekapitulace stavby'!K6</f>
        <v>Rekonstrukce povrchu plochy školních dílen a vybudování svářečské dílny Strakonická 952, Horažďovice</v>
      </c>
      <c r="F7" s="208"/>
      <c r="G7" s="208"/>
      <c r="H7" s="208"/>
      <c r="L7" s="17"/>
    </row>
    <row r="8" spans="2:46" s="1" customFormat="1" ht="12" customHeight="1">
      <c r="B8" s="29"/>
      <c r="D8" s="24" t="s">
        <v>91</v>
      </c>
      <c r="L8" s="29"/>
    </row>
    <row r="9" spans="2:46" s="1" customFormat="1" ht="16.5" customHeight="1">
      <c r="B9" s="29"/>
      <c r="E9" s="188" t="s">
        <v>438</v>
      </c>
      <c r="F9" s="209"/>
      <c r="G9" s="209"/>
      <c r="H9" s="209"/>
      <c r="L9" s="29"/>
    </row>
    <row r="10" spans="2:46" s="1" customFormat="1" ht="11.25">
      <c r="B10" s="29"/>
      <c r="L10" s="29"/>
    </row>
    <row r="11" spans="2:46" s="1" customFormat="1" ht="12" customHeight="1">
      <c r="B11" s="29"/>
      <c r="D11" s="24" t="s">
        <v>19</v>
      </c>
      <c r="F11" s="22" t="s">
        <v>1</v>
      </c>
      <c r="I11" s="24" t="s">
        <v>20</v>
      </c>
      <c r="J11" s="22" t="s">
        <v>1</v>
      </c>
      <c r="L11" s="29"/>
    </row>
    <row r="12" spans="2:46" s="1" customFormat="1" ht="12" customHeight="1">
      <c r="B12" s="29"/>
      <c r="D12" s="24" t="s">
        <v>21</v>
      </c>
      <c r="F12" s="22" t="s">
        <v>22</v>
      </c>
      <c r="I12" s="24" t="s">
        <v>23</v>
      </c>
      <c r="J12" s="49" t="str">
        <f>'Rekapitulace stavby'!AN8</f>
        <v>7. 5. 2024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25</v>
      </c>
      <c r="I14" s="24" t="s">
        <v>26</v>
      </c>
      <c r="J14" s="22" t="s">
        <v>1</v>
      </c>
      <c r="L14" s="29"/>
    </row>
    <row r="15" spans="2:46" s="1" customFormat="1" ht="18" customHeight="1">
      <c r="B15" s="29"/>
      <c r="E15" s="22" t="s">
        <v>27</v>
      </c>
      <c r="I15" s="24" t="s">
        <v>28</v>
      </c>
      <c r="J15" s="22" t="s">
        <v>1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29</v>
      </c>
      <c r="I17" s="24" t="s">
        <v>26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10" t="str">
        <f>'Rekapitulace stavby'!E14</f>
        <v>Vyplň údaj</v>
      </c>
      <c r="F18" s="172"/>
      <c r="G18" s="172"/>
      <c r="H18" s="172"/>
      <c r="I18" s="24" t="s">
        <v>28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31</v>
      </c>
      <c r="I20" s="24" t="s">
        <v>26</v>
      </c>
      <c r="J20" s="22" t="s">
        <v>1</v>
      </c>
      <c r="L20" s="29"/>
    </row>
    <row r="21" spans="2:12" s="1" customFormat="1" ht="18" customHeight="1">
      <c r="B21" s="29"/>
      <c r="E21" s="22" t="s">
        <v>33</v>
      </c>
      <c r="I21" s="24" t="s">
        <v>28</v>
      </c>
      <c r="J21" s="22" t="s">
        <v>1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34</v>
      </c>
      <c r="I23" s="24" t="s">
        <v>26</v>
      </c>
      <c r="J23" s="22" t="str">
        <f>IF('Rekapitulace stavby'!AN19="","",'Rekapitulace stavby'!AN19)</f>
        <v/>
      </c>
      <c r="L23" s="29"/>
    </row>
    <row r="24" spans="2:12" s="1" customFormat="1" ht="18" customHeight="1">
      <c r="B24" s="29"/>
      <c r="E24" s="22" t="str">
        <f>IF('Rekapitulace stavby'!E20="","",'Rekapitulace stavby'!E20)</f>
        <v xml:space="preserve"> </v>
      </c>
      <c r="I24" s="24" t="s">
        <v>28</v>
      </c>
      <c r="J24" s="22" t="str">
        <f>IF('Rekapitulace stavby'!AN20="","",'Rekapitulace stavby'!AN20)</f>
        <v/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36</v>
      </c>
      <c r="L26" s="29"/>
    </row>
    <row r="27" spans="2:12" s="7" customFormat="1" ht="16.5" customHeight="1">
      <c r="B27" s="86"/>
      <c r="E27" s="177" t="s">
        <v>1</v>
      </c>
      <c r="F27" s="177"/>
      <c r="G27" s="177"/>
      <c r="H27" s="177"/>
      <c r="L27" s="86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>
      <c r="B30" s="29"/>
      <c r="D30" s="87" t="s">
        <v>37</v>
      </c>
      <c r="J30" s="63">
        <f>ROUND(J135, 0)</f>
        <v>0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39</v>
      </c>
      <c r="I32" s="32" t="s">
        <v>38</v>
      </c>
      <c r="J32" s="32" t="s">
        <v>40</v>
      </c>
      <c r="L32" s="29"/>
    </row>
    <row r="33" spans="2:12" s="1" customFormat="1" ht="14.45" customHeight="1">
      <c r="B33" s="29"/>
      <c r="D33" s="52" t="s">
        <v>41</v>
      </c>
      <c r="E33" s="24" t="s">
        <v>42</v>
      </c>
      <c r="F33" s="88">
        <f>ROUND((SUM(BE135:BE254)),  0)</f>
        <v>0</v>
      </c>
      <c r="I33" s="89">
        <v>0.21</v>
      </c>
      <c r="J33" s="88">
        <f>ROUND(((SUM(BE135:BE254))*I33),  0)</f>
        <v>0</v>
      </c>
      <c r="L33" s="29"/>
    </row>
    <row r="34" spans="2:12" s="1" customFormat="1" ht="14.45" customHeight="1">
      <c r="B34" s="29"/>
      <c r="E34" s="24" t="s">
        <v>43</v>
      </c>
      <c r="F34" s="88">
        <f>ROUND((SUM(BF135:BF254)),  0)</f>
        <v>0</v>
      </c>
      <c r="I34" s="89">
        <v>0.12</v>
      </c>
      <c r="J34" s="88">
        <f>ROUND(((SUM(BF135:BF254))*I34),  0)</f>
        <v>0</v>
      </c>
      <c r="L34" s="29"/>
    </row>
    <row r="35" spans="2:12" s="1" customFormat="1" ht="14.45" hidden="1" customHeight="1">
      <c r="B35" s="29"/>
      <c r="E35" s="24" t="s">
        <v>44</v>
      </c>
      <c r="F35" s="88">
        <f>ROUND((SUM(BG135:BG254)),  0)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>
      <c r="B36" s="29"/>
      <c r="E36" s="24" t="s">
        <v>45</v>
      </c>
      <c r="F36" s="88">
        <f>ROUND((SUM(BH135:BH254)),  0)</f>
        <v>0</v>
      </c>
      <c r="I36" s="89">
        <v>0.12</v>
      </c>
      <c r="J36" s="88">
        <f>0</f>
        <v>0</v>
      </c>
      <c r="L36" s="29"/>
    </row>
    <row r="37" spans="2:12" s="1" customFormat="1" ht="14.45" hidden="1" customHeight="1">
      <c r="B37" s="29"/>
      <c r="E37" s="24" t="s">
        <v>46</v>
      </c>
      <c r="F37" s="88">
        <f>ROUND((SUM(BI135:BI254)),  0)</f>
        <v>0</v>
      </c>
      <c r="I37" s="89">
        <v>0</v>
      </c>
      <c r="J37" s="88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90"/>
      <c r="D39" s="91" t="s">
        <v>47</v>
      </c>
      <c r="E39" s="54"/>
      <c r="F39" s="54"/>
      <c r="G39" s="92" t="s">
        <v>48</v>
      </c>
      <c r="H39" s="93" t="s">
        <v>49</v>
      </c>
      <c r="I39" s="54"/>
      <c r="J39" s="94">
        <f>SUM(J30:J37)</f>
        <v>0</v>
      </c>
      <c r="K39" s="95"/>
      <c r="L39" s="29"/>
    </row>
    <row r="40" spans="2:12" s="1" customFormat="1" ht="14.45" customHeight="1">
      <c r="B40" s="29"/>
      <c r="L40" s="29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9"/>
      <c r="D50" s="38" t="s">
        <v>50</v>
      </c>
      <c r="E50" s="39"/>
      <c r="F50" s="39"/>
      <c r="G50" s="38" t="s">
        <v>51</v>
      </c>
      <c r="H50" s="39"/>
      <c r="I50" s="39"/>
      <c r="J50" s="39"/>
      <c r="K50" s="39"/>
      <c r="L50" s="29"/>
    </row>
    <row r="51" spans="2:12" ht="11.25">
      <c r="B51" s="17"/>
      <c r="L51" s="17"/>
    </row>
    <row r="52" spans="2:12" ht="11.25">
      <c r="B52" s="17"/>
      <c r="L52" s="17"/>
    </row>
    <row r="53" spans="2:12" ht="11.25">
      <c r="B53" s="17"/>
      <c r="L53" s="17"/>
    </row>
    <row r="54" spans="2:12" ht="11.25">
      <c r="B54" s="17"/>
      <c r="L54" s="17"/>
    </row>
    <row r="55" spans="2:12" ht="11.25">
      <c r="B55" s="17"/>
      <c r="L55" s="17"/>
    </row>
    <row r="56" spans="2:12" ht="11.25">
      <c r="B56" s="17"/>
      <c r="L56" s="17"/>
    </row>
    <row r="57" spans="2:12" ht="11.25">
      <c r="B57" s="17"/>
      <c r="L57" s="17"/>
    </row>
    <row r="58" spans="2:12" ht="11.25">
      <c r="B58" s="17"/>
      <c r="L58" s="17"/>
    </row>
    <row r="59" spans="2:12" ht="11.25">
      <c r="B59" s="17"/>
      <c r="L59" s="17"/>
    </row>
    <row r="60" spans="2:12" ht="11.25">
      <c r="B60" s="17"/>
      <c r="L60" s="17"/>
    </row>
    <row r="61" spans="2:12" s="1" customFormat="1" ht="12.75">
      <c r="B61" s="29"/>
      <c r="D61" s="40" t="s">
        <v>52</v>
      </c>
      <c r="E61" s="31"/>
      <c r="F61" s="96" t="s">
        <v>53</v>
      </c>
      <c r="G61" s="40" t="s">
        <v>52</v>
      </c>
      <c r="H61" s="31"/>
      <c r="I61" s="31"/>
      <c r="J61" s="97" t="s">
        <v>53</v>
      </c>
      <c r="K61" s="31"/>
      <c r="L61" s="29"/>
    </row>
    <row r="62" spans="2:12" ht="11.25">
      <c r="B62" s="17"/>
      <c r="L62" s="17"/>
    </row>
    <row r="63" spans="2:12" ht="11.25">
      <c r="B63" s="17"/>
      <c r="L63" s="17"/>
    </row>
    <row r="64" spans="2:12" ht="11.25">
      <c r="B64" s="17"/>
      <c r="L64" s="17"/>
    </row>
    <row r="65" spans="2:12" s="1" customFormat="1" ht="12.75">
      <c r="B65" s="29"/>
      <c r="D65" s="38" t="s">
        <v>54</v>
      </c>
      <c r="E65" s="39"/>
      <c r="F65" s="39"/>
      <c r="G65" s="38" t="s">
        <v>55</v>
      </c>
      <c r="H65" s="39"/>
      <c r="I65" s="39"/>
      <c r="J65" s="39"/>
      <c r="K65" s="39"/>
      <c r="L65" s="29"/>
    </row>
    <row r="66" spans="2:12" ht="11.25">
      <c r="B66" s="17"/>
      <c r="L66" s="17"/>
    </row>
    <row r="67" spans="2:12" ht="11.25">
      <c r="B67" s="17"/>
      <c r="L67" s="17"/>
    </row>
    <row r="68" spans="2:12" ht="11.25">
      <c r="B68" s="17"/>
      <c r="L68" s="17"/>
    </row>
    <row r="69" spans="2:12" ht="11.25">
      <c r="B69" s="17"/>
      <c r="L69" s="17"/>
    </row>
    <row r="70" spans="2:12" ht="11.25">
      <c r="B70" s="17"/>
      <c r="L70" s="17"/>
    </row>
    <row r="71" spans="2:12" ht="11.25">
      <c r="B71" s="17"/>
      <c r="L71" s="17"/>
    </row>
    <row r="72" spans="2:12" ht="11.25">
      <c r="B72" s="17"/>
      <c r="L72" s="17"/>
    </row>
    <row r="73" spans="2:12" ht="11.25">
      <c r="B73" s="17"/>
      <c r="L73" s="17"/>
    </row>
    <row r="74" spans="2:12" ht="11.25">
      <c r="B74" s="17"/>
      <c r="L74" s="17"/>
    </row>
    <row r="75" spans="2:12" ht="11.25">
      <c r="B75" s="17"/>
      <c r="L75" s="17"/>
    </row>
    <row r="76" spans="2:12" s="1" customFormat="1" ht="12.75">
      <c r="B76" s="29"/>
      <c r="D76" s="40" t="s">
        <v>52</v>
      </c>
      <c r="E76" s="31"/>
      <c r="F76" s="96" t="s">
        <v>53</v>
      </c>
      <c r="G76" s="40" t="s">
        <v>52</v>
      </c>
      <c r="H76" s="31"/>
      <c r="I76" s="31"/>
      <c r="J76" s="97" t="s">
        <v>53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18" t="s">
        <v>93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4" t="s">
        <v>17</v>
      </c>
      <c r="L84" s="29"/>
    </row>
    <row r="85" spans="2:47" s="1" customFormat="1" ht="26.25" customHeight="1">
      <c r="B85" s="29"/>
      <c r="E85" s="207" t="str">
        <f>E7</f>
        <v>Rekonstrukce povrchu plochy školních dílen a vybudování svářečské dílny Strakonická 952, Horažďovice</v>
      </c>
      <c r="F85" s="208"/>
      <c r="G85" s="208"/>
      <c r="H85" s="208"/>
      <c r="L85" s="29"/>
    </row>
    <row r="86" spans="2:47" s="1" customFormat="1" ht="12" customHeight="1">
      <c r="B86" s="29"/>
      <c r="C86" s="24" t="s">
        <v>91</v>
      </c>
      <c r="L86" s="29"/>
    </row>
    <row r="87" spans="2:47" s="1" customFormat="1" ht="16.5" customHeight="1">
      <c r="B87" s="29"/>
      <c r="E87" s="188" t="str">
        <f>E9</f>
        <v>020 - Svařovna</v>
      </c>
      <c r="F87" s="209"/>
      <c r="G87" s="209"/>
      <c r="H87" s="209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4" t="s">
        <v>21</v>
      </c>
      <c r="F89" s="22" t="str">
        <f>F12</f>
        <v>Horažďovice</v>
      </c>
      <c r="I89" s="24" t="s">
        <v>23</v>
      </c>
      <c r="J89" s="49" t="str">
        <f>IF(J12="","",J12)</f>
        <v>7. 5. 2024</v>
      </c>
      <c r="L89" s="29"/>
    </row>
    <row r="90" spans="2:47" s="1" customFormat="1" ht="6.95" customHeight="1">
      <c r="B90" s="29"/>
      <c r="L90" s="29"/>
    </row>
    <row r="91" spans="2:47" s="1" customFormat="1" ht="15.2" customHeight="1">
      <c r="B91" s="29"/>
      <c r="C91" s="24" t="s">
        <v>25</v>
      </c>
      <c r="F91" s="22" t="str">
        <f>E15</f>
        <v>Střední škola Horažďovice</v>
      </c>
      <c r="I91" s="24" t="s">
        <v>31</v>
      </c>
      <c r="J91" s="27" t="str">
        <f>E21</f>
        <v>ADESTIK s.r.o.</v>
      </c>
      <c r="L91" s="29"/>
    </row>
    <row r="92" spans="2:47" s="1" customFormat="1" ht="15.2" customHeight="1">
      <c r="B92" s="29"/>
      <c r="C92" s="24" t="s">
        <v>29</v>
      </c>
      <c r="F92" s="22" t="str">
        <f>IF(E18="","",E18)</f>
        <v>Vyplň údaj</v>
      </c>
      <c r="I92" s="24" t="s">
        <v>34</v>
      </c>
      <c r="J92" s="27" t="str">
        <f>E24</f>
        <v xml:space="preserve"> 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8" t="s">
        <v>94</v>
      </c>
      <c r="D94" s="90"/>
      <c r="E94" s="90"/>
      <c r="F94" s="90"/>
      <c r="G94" s="90"/>
      <c r="H94" s="90"/>
      <c r="I94" s="90"/>
      <c r="J94" s="99" t="s">
        <v>95</v>
      </c>
      <c r="K94" s="90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0" t="s">
        <v>96</v>
      </c>
      <c r="J96" s="63">
        <f>J135</f>
        <v>0</v>
      </c>
      <c r="L96" s="29"/>
      <c r="AU96" s="14" t="s">
        <v>97</v>
      </c>
    </row>
    <row r="97" spans="2:12" s="8" customFormat="1" ht="24.95" customHeight="1">
      <c r="B97" s="101"/>
      <c r="D97" s="102" t="s">
        <v>98</v>
      </c>
      <c r="E97" s="103"/>
      <c r="F97" s="103"/>
      <c r="G97" s="103"/>
      <c r="H97" s="103"/>
      <c r="I97" s="103"/>
      <c r="J97" s="104">
        <f>J136</f>
        <v>0</v>
      </c>
      <c r="L97" s="101"/>
    </row>
    <row r="98" spans="2:12" s="9" customFormat="1" ht="19.899999999999999" customHeight="1">
      <c r="B98" s="105"/>
      <c r="D98" s="106" t="s">
        <v>99</v>
      </c>
      <c r="E98" s="107"/>
      <c r="F98" s="107"/>
      <c r="G98" s="107"/>
      <c r="H98" s="107"/>
      <c r="I98" s="107"/>
      <c r="J98" s="108">
        <f>J137</f>
        <v>0</v>
      </c>
      <c r="L98" s="105"/>
    </row>
    <row r="99" spans="2:12" s="9" customFormat="1" ht="19.899999999999999" customHeight="1">
      <c r="B99" s="105"/>
      <c r="D99" s="106" t="s">
        <v>439</v>
      </c>
      <c r="E99" s="107"/>
      <c r="F99" s="107"/>
      <c r="G99" s="107"/>
      <c r="H99" s="107"/>
      <c r="I99" s="107"/>
      <c r="J99" s="108">
        <f>J145</f>
        <v>0</v>
      </c>
      <c r="L99" s="105"/>
    </row>
    <row r="100" spans="2:12" s="9" customFormat="1" ht="19.899999999999999" customHeight="1">
      <c r="B100" s="105"/>
      <c r="D100" s="106" t="s">
        <v>440</v>
      </c>
      <c r="E100" s="107"/>
      <c r="F100" s="107"/>
      <c r="G100" s="107"/>
      <c r="H100" s="107"/>
      <c r="I100" s="107"/>
      <c r="J100" s="108">
        <f>J151</f>
        <v>0</v>
      </c>
      <c r="L100" s="105"/>
    </row>
    <row r="101" spans="2:12" s="9" customFormat="1" ht="19.899999999999999" customHeight="1">
      <c r="B101" s="105"/>
      <c r="D101" s="106" t="s">
        <v>441</v>
      </c>
      <c r="E101" s="107"/>
      <c r="F101" s="107"/>
      <c r="G101" s="107"/>
      <c r="H101" s="107"/>
      <c r="I101" s="107"/>
      <c r="J101" s="108">
        <f>J164</f>
        <v>0</v>
      </c>
      <c r="L101" s="105"/>
    </row>
    <row r="102" spans="2:12" s="9" customFormat="1" ht="19.899999999999999" customHeight="1">
      <c r="B102" s="105"/>
      <c r="D102" s="106" t="s">
        <v>101</v>
      </c>
      <c r="E102" s="107"/>
      <c r="F102" s="107"/>
      <c r="G102" s="107"/>
      <c r="H102" s="107"/>
      <c r="I102" s="107"/>
      <c r="J102" s="108">
        <f>J167</f>
        <v>0</v>
      </c>
      <c r="L102" s="105"/>
    </row>
    <row r="103" spans="2:12" s="9" customFormat="1" ht="19.899999999999999" customHeight="1">
      <c r="B103" s="105"/>
      <c r="D103" s="106" t="s">
        <v>102</v>
      </c>
      <c r="E103" s="107"/>
      <c r="F103" s="107"/>
      <c r="G103" s="107"/>
      <c r="H103" s="107"/>
      <c r="I103" s="107"/>
      <c r="J103" s="108">
        <f>J197</f>
        <v>0</v>
      </c>
      <c r="L103" s="105"/>
    </row>
    <row r="104" spans="2:12" s="9" customFormat="1" ht="19.899999999999999" customHeight="1">
      <c r="B104" s="105"/>
      <c r="D104" s="106" t="s">
        <v>103</v>
      </c>
      <c r="E104" s="107"/>
      <c r="F104" s="107"/>
      <c r="G104" s="107"/>
      <c r="H104" s="107"/>
      <c r="I104" s="107"/>
      <c r="J104" s="108">
        <f>J211</f>
        <v>0</v>
      </c>
      <c r="L104" s="105"/>
    </row>
    <row r="105" spans="2:12" s="9" customFormat="1" ht="19.899999999999999" customHeight="1">
      <c r="B105" s="105"/>
      <c r="D105" s="106" t="s">
        <v>104</v>
      </c>
      <c r="E105" s="107"/>
      <c r="F105" s="107"/>
      <c r="G105" s="107"/>
      <c r="H105" s="107"/>
      <c r="I105" s="107"/>
      <c r="J105" s="108">
        <f>J213</f>
        <v>0</v>
      </c>
      <c r="L105" s="105"/>
    </row>
    <row r="106" spans="2:12" s="8" customFormat="1" ht="24.95" customHeight="1">
      <c r="B106" s="101"/>
      <c r="D106" s="102" t="s">
        <v>105</v>
      </c>
      <c r="E106" s="103"/>
      <c r="F106" s="103"/>
      <c r="G106" s="103"/>
      <c r="H106" s="103"/>
      <c r="I106" s="103"/>
      <c r="J106" s="104">
        <f>J215</f>
        <v>0</v>
      </c>
      <c r="L106" s="101"/>
    </row>
    <row r="107" spans="2:12" s="9" customFormat="1" ht="19.899999999999999" customHeight="1">
      <c r="B107" s="105"/>
      <c r="D107" s="106" t="s">
        <v>442</v>
      </c>
      <c r="E107" s="107"/>
      <c r="F107" s="107"/>
      <c r="G107" s="107"/>
      <c r="H107" s="107"/>
      <c r="I107" s="107"/>
      <c r="J107" s="108">
        <f>J216</f>
        <v>0</v>
      </c>
      <c r="L107" s="105"/>
    </row>
    <row r="108" spans="2:12" s="9" customFormat="1" ht="19.899999999999999" customHeight="1">
      <c r="B108" s="105"/>
      <c r="D108" s="106" t="s">
        <v>443</v>
      </c>
      <c r="E108" s="107"/>
      <c r="F108" s="107"/>
      <c r="G108" s="107"/>
      <c r="H108" s="107"/>
      <c r="I108" s="107"/>
      <c r="J108" s="108">
        <f>J218</f>
        <v>0</v>
      </c>
      <c r="L108" s="105"/>
    </row>
    <row r="109" spans="2:12" s="9" customFormat="1" ht="19.899999999999999" customHeight="1">
      <c r="B109" s="105"/>
      <c r="D109" s="106" t="s">
        <v>444</v>
      </c>
      <c r="E109" s="107"/>
      <c r="F109" s="107"/>
      <c r="G109" s="107"/>
      <c r="H109" s="107"/>
      <c r="I109" s="107"/>
      <c r="J109" s="108">
        <f>J221</f>
        <v>0</v>
      </c>
      <c r="L109" s="105"/>
    </row>
    <row r="110" spans="2:12" s="9" customFormat="1" ht="19.899999999999999" customHeight="1">
      <c r="B110" s="105"/>
      <c r="D110" s="106" t="s">
        <v>445</v>
      </c>
      <c r="E110" s="107"/>
      <c r="F110" s="107"/>
      <c r="G110" s="107"/>
      <c r="H110" s="107"/>
      <c r="I110" s="107"/>
      <c r="J110" s="108">
        <f>J238</f>
        <v>0</v>
      </c>
      <c r="L110" s="105"/>
    </row>
    <row r="111" spans="2:12" s="9" customFormat="1" ht="19.899999999999999" customHeight="1">
      <c r="B111" s="105"/>
      <c r="D111" s="106" t="s">
        <v>446</v>
      </c>
      <c r="E111" s="107"/>
      <c r="F111" s="107"/>
      <c r="G111" s="107"/>
      <c r="H111" s="107"/>
      <c r="I111" s="107"/>
      <c r="J111" s="108">
        <f>J242</f>
        <v>0</v>
      </c>
      <c r="L111" s="105"/>
    </row>
    <row r="112" spans="2:12" s="9" customFormat="1" ht="19.899999999999999" customHeight="1">
      <c r="B112" s="105"/>
      <c r="D112" s="106" t="s">
        <v>447</v>
      </c>
      <c r="E112" s="107"/>
      <c r="F112" s="107"/>
      <c r="G112" s="107"/>
      <c r="H112" s="107"/>
      <c r="I112" s="107"/>
      <c r="J112" s="108">
        <f>J245</f>
        <v>0</v>
      </c>
      <c r="L112" s="105"/>
    </row>
    <row r="113" spans="2:12" s="8" customFormat="1" ht="24.95" customHeight="1">
      <c r="B113" s="101"/>
      <c r="D113" s="102" t="s">
        <v>107</v>
      </c>
      <c r="E113" s="103"/>
      <c r="F113" s="103"/>
      <c r="G113" s="103"/>
      <c r="H113" s="103"/>
      <c r="I113" s="103"/>
      <c r="J113" s="104">
        <f>J250</f>
        <v>0</v>
      </c>
      <c r="L113" s="101"/>
    </row>
    <row r="114" spans="2:12" s="9" customFormat="1" ht="19.899999999999999" customHeight="1">
      <c r="B114" s="105"/>
      <c r="D114" s="106" t="s">
        <v>108</v>
      </c>
      <c r="E114" s="107"/>
      <c r="F114" s="107"/>
      <c r="G114" s="107"/>
      <c r="H114" s="107"/>
      <c r="I114" s="107"/>
      <c r="J114" s="108">
        <f>J251</f>
        <v>0</v>
      </c>
      <c r="L114" s="105"/>
    </row>
    <row r="115" spans="2:12" s="9" customFormat="1" ht="19.899999999999999" customHeight="1">
      <c r="B115" s="105"/>
      <c r="D115" s="106" t="s">
        <v>109</v>
      </c>
      <c r="E115" s="107"/>
      <c r="F115" s="107"/>
      <c r="G115" s="107"/>
      <c r="H115" s="107"/>
      <c r="I115" s="107"/>
      <c r="J115" s="108">
        <f>J253</f>
        <v>0</v>
      </c>
      <c r="L115" s="105"/>
    </row>
    <row r="116" spans="2:12" s="1" customFormat="1" ht="21.75" customHeight="1">
      <c r="B116" s="29"/>
      <c r="L116" s="29"/>
    </row>
    <row r="117" spans="2:12" s="1" customFormat="1" ht="6.95" customHeight="1"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29"/>
    </row>
    <row r="121" spans="2:12" s="1" customFormat="1" ht="6.95" customHeight="1"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29"/>
    </row>
    <row r="122" spans="2:12" s="1" customFormat="1" ht="24.95" customHeight="1">
      <c r="B122" s="29"/>
      <c r="C122" s="18" t="s">
        <v>111</v>
      </c>
      <c r="L122" s="29"/>
    </row>
    <row r="123" spans="2:12" s="1" customFormat="1" ht="6.95" customHeight="1">
      <c r="B123" s="29"/>
      <c r="L123" s="29"/>
    </row>
    <row r="124" spans="2:12" s="1" customFormat="1" ht="12" customHeight="1">
      <c r="B124" s="29"/>
      <c r="C124" s="24" t="s">
        <v>17</v>
      </c>
      <c r="L124" s="29"/>
    </row>
    <row r="125" spans="2:12" s="1" customFormat="1" ht="26.25" customHeight="1">
      <c r="B125" s="29"/>
      <c r="E125" s="207" t="str">
        <f>E7</f>
        <v>Rekonstrukce povrchu plochy školních dílen a vybudování svářečské dílny Strakonická 952, Horažďovice</v>
      </c>
      <c r="F125" s="208"/>
      <c r="G125" s="208"/>
      <c r="H125" s="208"/>
      <c r="L125" s="29"/>
    </row>
    <row r="126" spans="2:12" s="1" customFormat="1" ht="12" customHeight="1">
      <c r="B126" s="29"/>
      <c r="C126" s="24" t="s">
        <v>91</v>
      </c>
      <c r="L126" s="29"/>
    </row>
    <row r="127" spans="2:12" s="1" customFormat="1" ht="16.5" customHeight="1">
      <c r="B127" s="29"/>
      <c r="E127" s="188" t="str">
        <f>E9</f>
        <v>020 - Svařovna</v>
      </c>
      <c r="F127" s="209"/>
      <c r="G127" s="209"/>
      <c r="H127" s="209"/>
      <c r="L127" s="29"/>
    </row>
    <row r="128" spans="2:12" s="1" customFormat="1" ht="6.95" customHeight="1">
      <c r="B128" s="29"/>
      <c r="L128" s="29"/>
    </row>
    <row r="129" spans="2:65" s="1" customFormat="1" ht="12" customHeight="1">
      <c r="B129" s="29"/>
      <c r="C129" s="24" t="s">
        <v>21</v>
      </c>
      <c r="F129" s="22" t="str">
        <f>F12</f>
        <v>Horažďovice</v>
      </c>
      <c r="I129" s="24" t="s">
        <v>23</v>
      </c>
      <c r="J129" s="49" t="str">
        <f>IF(J12="","",J12)</f>
        <v>7. 5. 2024</v>
      </c>
      <c r="L129" s="29"/>
    </row>
    <row r="130" spans="2:65" s="1" customFormat="1" ht="6.95" customHeight="1">
      <c r="B130" s="29"/>
      <c r="L130" s="29"/>
    </row>
    <row r="131" spans="2:65" s="1" customFormat="1" ht="15.2" customHeight="1">
      <c r="B131" s="29"/>
      <c r="C131" s="24" t="s">
        <v>25</v>
      </c>
      <c r="F131" s="22" t="str">
        <f>E15</f>
        <v>Střední škola Horažďovice</v>
      </c>
      <c r="I131" s="24" t="s">
        <v>31</v>
      </c>
      <c r="J131" s="27" t="str">
        <f>E21</f>
        <v>ADESTIK s.r.o.</v>
      </c>
      <c r="L131" s="29"/>
    </row>
    <row r="132" spans="2:65" s="1" customFormat="1" ht="15.2" customHeight="1">
      <c r="B132" s="29"/>
      <c r="C132" s="24" t="s">
        <v>29</v>
      </c>
      <c r="F132" s="22" t="str">
        <f>IF(E18="","",E18)</f>
        <v>Vyplň údaj</v>
      </c>
      <c r="I132" s="24" t="s">
        <v>34</v>
      </c>
      <c r="J132" s="27" t="str">
        <f>E24</f>
        <v xml:space="preserve"> </v>
      </c>
      <c r="L132" s="29"/>
    </row>
    <row r="133" spans="2:65" s="1" customFormat="1" ht="10.35" customHeight="1">
      <c r="B133" s="29"/>
      <c r="L133" s="29"/>
    </row>
    <row r="134" spans="2:65" s="10" customFormat="1" ht="29.25" customHeight="1">
      <c r="B134" s="109"/>
      <c r="C134" s="110" t="s">
        <v>112</v>
      </c>
      <c r="D134" s="111" t="s">
        <v>62</v>
      </c>
      <c r="E134" s="111" t="s">
        <v>58</v>
      </c>
      <c r="F134" s="111" t="s">
        <v>59</v>
      </c>
      <c r="G134" s="111" t="s">
        <v>113</v>
      </c>
      <c r="H134" s="111" t="s">
        <v>114</v>
      </c>
      <c r="I134" s="111" t="s">
        <v>115</v>
      </c>
      <c r="J134" s="112" t="s">
        <v>95</v>
      </c>
      <c r="K134" s="113" t="s">
        <v>116</v>
      </c>
      <c r="L134" s="109"/>
      <c r="M134" s="56" t="s">
        <v>1</v>
      </c>
      <c r="N134" s="57" t="s">
        <v>41</v>
      </c>
      <c r="O134" s="57" t="s">
        <v>117</v>
      </c>
      <c r="P134" s="57" t="s">
        <v>118</v>
      </c>
      <c r="Q134" s="57" t="s">
        <v>119</v>
      </c>
      <c r="R134" s="57" t="s">
        <v>120</v>
      </c>
      <c r="S134" s="57" t="s">
        <v>121</v>
      </c>
      <c r="T134" s="58" t="s">
        <v>122</v>
      </c>
    </row>
    <row r="135" spans="2:65" s="1" customFormat="1" ht="22.9" customHeight="1">
      <c r="B135" s="29"/>
      <c r="C135" s="61" t="s">
        <v>123</v>
      </c>
      <c r="J135" s="114">
        <f>BK135</f>
        <v>0</v>
      </c>
      <c r="L135" s="29"/>
      <c r="M135" s="59"/>
      <c r="N135" s="50"/>
      <c r="O135" s="50"/>
      <c r="P135" s="115">
        <f>P136+P215+P250</f>
        <v>0</v>
      </c>
      <c r="Q135" s="50"/>
      <c r="R135" s="115">
        <f>R136+R215+R250</f>
        <v>53.37245836999999</v>
      </c>
      <c r="S135" s="50"/>
      <c r="T135" s="116">
        <f>T136+T215+T250</f>
        <v>23.0811192</v>
      </c>
      <c r="AT135" s="14" t="s">
        <v>76</v>
      </c>
      <c r="AU135" s="14" t="s">
        <v>97</v>
      </c>
      <c r="BK135" s="117">
        <f>BK136+BK215+BK250</f>
        <v>0</v>
      </c>
    </row>
    <row r="136" spans="2:65" s="11" customFormat="1" ht="25.9" customHeight="1">
      <c r="B136" s="118"/>
      <c r="D136" s="119" t="s">
        <v>76</v>
      </c>
      <c r="E136" s="120" t="s">
        <v>124</v>
      </c>
      <c r="F136" s="120" t="s">
        <v>125</v>
      </c>
      <c r="I136" s="121"/>
      <c r="J136" s="122">
        <f>BK136</f>
        <v>0</v>
      </c>
      <c r="L136" s="118"/>
      <c r="M136" s="123"/>
      <c r="P136" s="124">
        <f>P137+P145+P151+P164+P167+P197+P211+P213</f>
        <v>0</v>
      </c>
      <c r="R136" s="124">
        <f>R137+R145+R151+R164+R167+R197+R211+R213</f>
        <v>53.123885529999988</v>
      </c>
      <c r="T136" s="125">
        <f>T137+T145+T151+T164+T167+T197+T211+T213</f>
        <v>22.499719200000001</v>
      </c>
      <c r="AR136" s="119" t="s">
        <v>8</v>
      </c>
      <c r="AT136" s="126" t="s">
        <v>76</v>
      </c>
      <c r="AU136" s="126" t="s">
        <v>77</v>
      </c>
      <c r="AY136" s="119" t="s">
        <v>126</v>
      </c>
      <c r="BK136" s="127">
        <f>BK137+BK145+BK151+BK164+BK167+BK197+BK211+BK213</f>
        <v>0</v>
      </c>
    </row>
    <row r="137" spans="2:65" s="11" customFormat="1" ht="22.9" customHeight="1">
      <c r="B137" s="118"/>
      <c r="D137" s="119" t="s">
        <v>76</v>
      </c>
      <c r="E137" s="128" t="s">
        <v>8</v>
      </c>
      <c r="F137" s="128" t="s">
        <v>127</v>
      </c>
      <c r="I137" s="121"/>
      <c r="J137" s="129">
        <f>BK137</f>
        <v>0</v>
      </c>
      <c r="L137" s="118"/>
      <c r="M137" s="123"/>
      <c r="P137" s="124">
        <f>SUM(P138:P144)</f>
        <v>0</v>
      </c>
      <c r="R137" s="124">
        <f>SUM(R138:R144)</f>
        <v>0</v>
      </c>
      <c r="T137" s="125">
        <f>SUM(T138:T144)</f>
        <v>0</v>
      </c>
      <c r="AR137" s="119" t="s">
        <v>8</v>
      </c>
      <c r="AT137" s="126" t="s">
        <v>76</v>
      </c>
      <c r="AU137" s="126" t="s">
        <v>8</v>
      </c>
      <c r="AY137" s="119" t="s">
        <v>126</v>
      </c>
      <c r="BK137" s="127">
        <f>SUM(BK138:BK144)</f>
        <v>0</v>
      </c>
    </row>
    <row r="138" spans="2:65" s="1" customFormat="1" ht="24.2" customHeight="1">
      <c r="B138" s="29"/>
      <c r="C138" s="130" t="s">
        <v>8</v>
      </c>
      <c r="D138" s="130" t="s">
        <v>128</v>
      </c>
      <c r="E138" s="131" t="s">
        <v>448</v>
      </c>
      <c r="F138" s="132" t="s">
        <v>449</v>
      </c>
      <c r="G138" s="133" t="s">
        <v>143</v>
      </c>
      <c r="H138" s="134">
        <v>0.84</v>
      </c>
      <c r="I138" s="135"/>
      <c r="J138" s="136">
        <f>ROUND(I138*H138,0)</f>
        <v>0</v>
      </c>
      <c r="K138" s="137"/>
      <c r="L138" s="29"/>
      <c r="M138" s="138" t="s">
        <v>1</v>
      </c>
      <c r="N138" s="139" t="s">
        <v>42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132</v>
      </c>
      <c r="AT138" s="142" t="s">
        <v>128</v>
      </c>
      <c r="AU138" s="142" t="s">
        <v>86</v>
      </c>
      <c r="AY138" s="14" t="s">
        <v>126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4" t="s">
        <v>8</v>
      </c>
      <c r="BK138" s="143">
        <f>ROUND(I138*H138,0)</f>
        <v>0</v>
      </c>
      <c r="BL138" s="14" t="s">
        <v>132</v>
      </c>
      <c r="BM138" s="142" t="s">
        <v>450</v>
      </c>
    </row>
    <row r="139" spans="2:65" s="12" customFormat="1" ht="11.25">
      <c r="B139" s="144"/>
      <c r="D139" s="145" t="s">
        <v>134</v>
      </c>
      <c r="E139" s="146" t="s">
        <v>1</v>
      </c>
      <c r="F139" s="147" t="s">
        <v>451</v>
      </c>
      <c r="H139" s="148">
        <v>0.84</v>
      </c>
      <c r="I139" s="149"/>
      <c r="L139" s="144"/>
      <c r="M139" s="150"/>
      <c r="T139" s="151"/>
      <c r="AT139" s="146" t="s">
        <v>134</v>
      </c>
      <c r="AU139" s="146" t="s">
        <v>86</v>
      </c>
      <c r="AV139" s="12" t="s">
        <v>86</v>
      </c>
      <c r="AW139" s="12" t="s">
        <v>32</v>
      </c>
      <c r="AX139" s="12" t="s">
        <v>77</v>
      </c>
      <c r="AY139" s="146" t="s">
        <v>126</v>
      </c>
    </row>
    <row r="140" spans="2:65" s="1" customFormat="1" ht="37.9" customHeight="1">
      <c r="B140" s="29"/>
      <c r="C140" s="130" t="s">
        <v>86</v>
      </c>
      <c r="D140" s="130" t="s">
        <v>128</v>
      </c>
      <c r="E140" s="131" t="s">
        <v>452</v>
      </c>
      <c r="F140" s="132" t="s">
        <v>453</v>
      </c>
      <c r="G140" s="133" t="s">
        <v>143</v>
      </c>
      <c r="H140" s="134">
        <v>0.4</v>
      </c>
      <c r="I140" s="135"/>
      <c r="J140" s="136">
        <f>ROUND(I140*H140,0)</f>
        <v>0</v>
      </c>
      <c r="K140" s="137"/>
      <c r="L140" s="29"/>
      <c r="M140" s="138" t="s">
        <v>1</v>
      </c>
      <c r="N140" s="139" t="s">
        <v>42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132</v>
      </c>
      <c r="AT140" s="142" t="s">
        <v>128</v>
      </c>
      <c r="AU140" s="142" t="s">
        <v>86</v>
      </c>
      <c r="AY140" s="14" t="s">
        <v>126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4" t="s">
        <v>8</v>
      </c>
      <c r="BK140" s="143">
        <f>ROUND(I140*H140,0)</f>
        <v>0</v>
      </c>
      <c r="BL140" s="14" t="s">
        <v>132</v>
      </c>
      <c r="BM140" s="142" t="s">
        <v>454</v>
      </c>
    </row>
    <row r="141" spans="2:65" s="12" customFormat="1" ht="11.25">
      <c r="B141" s="144"/>
      <c r="D141" s="145" t="s">
        <v>134</v>
      </c>
      <c r="E141" s="146" t="s">
        <v>1</v>
      </c>
      <c r="F141" s="147" t="s">
        <v>455</v>
      </c>
      <c r="H141" s="148">
        <v>0.4</v>
      </c>
      <c r="I141" s="149"/>
      <c r="L141" s="144"/>
      <c r="M141" s="150"/>
      <c r="T141" s="151"/>
      <c r="AT141" s="146" t="s">
        <v>134</v>
      </c>
      <c r="AU141" s="146" t="s">
        <v>86</v>
      </c>
      <c r="AV141" s="12" t="s">
        <v>86</v>
      </c>
      <c r="AW141" s="12" t="s">
        <v>32</v>
      </c>
      <c r="AX141" s="12" t="s">
        <v>77</v>
      </c>
      <c r="AY141" s="146" t="s">
        <v>126</v>
      </c>
    </row>
    <row r="142" spans="2:65" s="1" customFormat="1" ht="16.5" customHeight="1">
      <c r="B142" s="29"/>
      <c r="C142" s="130" t="s">
        <v>140</v>
      </c>
      <c r="D142" s="130" t="s">
        <v>128</v>
      </c>
      <c r="E142" s="131" t="s">
        <v>177</v>
      </c>
      <c r="F142" s="132" t="s">
        <v>178</v>
      </c>
      <c r="G142" s="133" t="s">
        <v>143</v>
      </c>
      <c r="H142" s="134">
        <v>0.4</v>
      </c>
      <c r="I142" s="135"/>
      <c r="J142" s="136">
        <f>ROUND(I142*H142,0)</f>
        <v>0</v>
      </c>
      <c r="K142" s="137"/>
      <c r="L142" s="29"/>
      <c r="M142" s="138" t="s">
        <v>1</v>
      </c>
      <c r="N142" s="139" t="s">
        <v>42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132</v>
      </c>
      <c r="AT142" s="142" t="s">
        <v>128</v>
      </c>
      <c r="AU142" s="142" t="s">
        <v>86</v>
      </c>
      <c r="AY142" s="14" t="s">
        <v>126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4" t="s">
        <v>8</v>
      </c>
      <c r="BK142" s="143">
        <f>ROUND(I142*H142,0)</f>
        <v>0</v>
      </c>
      <c r="BL142" s="14" t="s">
        <v>132</v>
      </c>
      <c r="BM142" s="142" t="s">
        <v>456</v>
      </c>
    </row>
    <row r="143" spans="2:65" s="1" customFormat="1" ht="24.2" customHeight="1">
      <c r="B143" s="29"/>
      <c r="C143" s="130" t="s">
        <v>132</v>
      </c>
      <c r="D143" s="130" t="s">
        <v>128</v>
      </c>
      <c r="E143" s="131" t="s">
        <v>457</v>
      </c>
      <c r="F143" s="132" t="s">
        <v>458</v>
      </c>
      <c r="G143" s="133" t="s">
        <v>143</v>
      </c>
      <c r="H143" s="134">
        <v>0.44</v>
      </c>
      <c r="I143" s="135"/>
      <c r="J143" s="136">
        <f>ROUND(I143*H143,0)</f>
        <v>0</v>
      </c>
      <c r="K143" s="137"/>
      <c r="L143" s="29"/>
      <c r="M143" s="138" t="s">
        <v>1</v>
      </c>
      <c r="N143" s="139" t="s">
        <v>42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132</v>
      </c>
      <c r="AT143" s="142" t="s">
        <v>128</v>
      </c>
      <c r="AU143" s="142" t="s">
        <v>86</v>
      </c>
      <c r="AY143" s="14" t="s">
        <v>126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4" t="s">
        <v>8</v>
      </c>
      <c r="BK143" s="143">
        <f>ROUND(I143*H143,0)</f>
        <v>0</v>
      </c>
      <c r="BL143" s="14" t="s">
        <v>132</v>
      </c>
      <c r="BM143" s="142" t="s">
        <v>459</v>
      </c>
    </row>
    <row r="144" spans="2:65" s="12" customFormat="1" ht="11.25">
      <c r="B144" s="144"/>
      <c r="D144" s="145" t="s">
        <v>134</v>
      </c>
      <c r="E144" s="146" t="s">
        <v>1</v>
      </c>
      <c r="F144" s="147" t="s">
        <v>460</v>
      </c>
      <c r="H144" s="148">
        <v>0.44</v>
      </c>
      <c r="I144" s="149"/>
      <c r="L144" s="144"/>
      <c r="M144" s="150"/>
      <c r="T144" s="151"/>
      <c r="AT144" s="146" t="s">
        <v>134</v>
      </c>
      <c r="AU144" s="146" t="s">
        <v>86</v>
      </c>
      <c r="AV144" s="12" t="s">
        <v>86</v>
      </c>
      <c r="AW144" s="12" t="s">
        <v>32</v>
      </c>
      <c r="AX144" s="12" t="s">
        <v>77</v>
      </c>
      <c r="AY144" s="146" t="s">
        <v>126</v>
      </c>
    </row>
    <row r="145" spans="2:65" s="11" customFormat="1" ht="22.9" customHeight="1">
      <c r="B145" s="118"/>
      <c r="D145" s="119" t="s">
        <v>76</v>
      </c>
      <c r="E145" s="128" t="s">
        <v>86</v>
      </c>
      <c r="F145" s="128" t="s">
        <v>461</v>
      </c>
      <c r="I145" s="121"/>
      <c r="J145" s="129">
        <f>BK145</f>
        <v>0</v>
      </c>
      <c r="L145" s="118"/>
      <c r="M145" s="123"/>
      <c r="P145" s="124">
        <f>SUM(P146:P150)</f>
        <v>0</v>
      </c>
      <c r="R145" s="124">
        <f>SUM(R146:R150)</f>
        <v>1.6087999999999998</v>
      </c>
      <c r="T145" s="125">
        <f>SUM(T146:T150)</f>
        <v>0</v>
      </c>
      <c r="AR145" s="119" t="s">
        <v>8</v>
      </c>
      <c r="AT145" s="126" t="s">
        <v>76</v>
      </c>
      <c r="AU145" s="126" t="s">
        <v>8</v>
      </c>
      <c r="AY145" s="119" t="s">
        <v>126</v>
      </c>
      <c r="BK145" s="127">
        <f>SUM(BK146:BK150)</f>
        <v>0</v>
      </c>
    </row>
    <row r="146" spans="2:65" s="1" customFormat="1" ht="16.5" customHeight="1">
      <c r="B146" s="29"/>
      <c r="C146" s="130" t="s">
        <v>151</v>
      </c>
      <c r="D146" s="130" t="s">
        <v>128</v>
      </c>
      <c r="E146" s="131" t="s">
        <v>462</v>
      </c>
      <c r="F146" s="132" t="s">
        <v>463</v>
      </c>
      <c r="G146" s="133" t="s">
        <v>143</v>
      </c>
      <c r="H146" s="134">
        <v>0.64</v>
      </c>
      <c r="I146" s="135"/>
      <c r="J146" s="136">
        <f>ROUND(I146*H146,0)</f>
        <v>0</v>
      </c>
      <c r="K146" s="137"/>
      <c r="L146" s="29"/>
      <c r="M146" s="138" t="s">
        <v>1</v>
      </c>
      <c r="N146" s="139" t="s">
        <v>42</v>
      </c>
      <c r="P146" s="140">
        <f>O146*H146</f>
        <v>0</v>
      </c>
      <c r="Q146" s="140">
        <v>2.5018699999999998</v>
      </c>
      <c r="R146" s="140">
        <f>Q146*H146</f>
        <v>1.6011967999999999</v>
      </c>
      <c r="S146" s="140">
        <v>0</v>
      </c>
      <c r="T146" s="141">
        <f>S146*H146</f>
        <v>0</v>
      </c>
      <c r="AR146" s="142" t="s">
        <v>132</v>
      </c>
      <c r="AT146" s="142" t="s">
        <v>128</v>
      </c>
      <c r="AU146" s="142" t="s">
        <v>86</v>
      </c>
      <c r="AY146" s="14" t="s">
        <v>126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4" t="s">
        <v>8</v>
      </c>
      <c r="BK146" s="143">
        <f>ROUND(I146*H146,0)</f>
        <v>0</v>
      </c>
      <c r="BL146" s="14" t="s">
        <v>132</v>
      </c>
      <c r="BM146" s="142" t="s">
        <v>464</v>
      </c>
    </row>
    <row r="147" spans="2:65" s="12" customFormat="1" ht="11.25">
      <c r="B147" s="144"/>
      <c r="D147" s="145" t="s">
        <v>134</v>
      </c>
      <c r="E147" s="146" t="s">
        <v>1</v>
      </c>
      <c r="F147" s="147" t="s">
        <v>465</v>
      </c>
      <c r="H147" s="148">
        <v>0.64</v>
      </c>
      <c r="I147" s="149"/>
      <c r="L147" s="144"/>
      <c r="M147" s="150"/>
      <c r="T147" s="151"/>
      <c r="AT147" s="146" t="s">
        <v>134</v>
      </c>
      <c r="AU147" s="146" t="s">
        <v>86</v>
      </c>
      <c r="AV147" s="12" t="s">
        <v>86</v>
      </c>
      <c r="AW147" s="12" t="s">
        <v>32</v>
      </c>
      <c r="AX147" s="12" t="s">
        <v>77</v>
      </c>
      <c r="AY147" s="146" t="s">
        <v>126</v>
      </c>
    </row>
    <row r="148" spans="2:65" s="1" customFormat="1" ht="16.5" customHeight="1">
      <c r="B148" s="29"/>
      <c r="C148" s="130" t="s">
        <v>156</v>
      </c>
      <c r="D148" s="130" t="s">
        <v>128</v>
      </c>
      <c r="E148" s="131" t="s">
        <v>466</v>
      </c>
      <c r="F148" s="132" t="s">
        <v>467</v>
      </c>
      <c r="G148" s="133" t="s">
        <v>131</v>
      </c>
      <c r="H148" s="134">
        <v>2.88</v>
      </c>
      <c r="I148" s="135"/>
      <c r="J148" s="136">
        <f>ROUND(I148*H148,0)</f>
        <v>0</v>
      </c>
      <c r="K148" s="137"/>
      <c r="L148" s="29"/>
      <c r="M148" s="138" t="s">
        <v>1</v>
      </c>
      <c r="N148" s="139" t="s">
        <v>42</v>
      </c>
      <c r="P148" s="140">
        <f>O148*H148</f>
        <v>0</v>
      </c>
      <c r="Q148" s="140">
        <v>2.64E-3</v>
      </c>
      <c r="R148" s="140">
        <f>Q148*H148</f>
        <v>7.6032000000000001E-3</v>
      </c>
      <c r="S148" s="140">
        <v>0</v>
      </c>
      <c r="T148" s="141">
        <f>S148*H148</f>
        <v>0</v>
      </c>
      <c r="AR148" s="142" t="s">
        <v>132</v>
      </c>
      <c r="AT148" s="142" t="s">
        <v>128</v>
      </c>
      <c r="AU148" s="142" t="s">
        <v>86</v>
      </c>
      <c r="AY148" s="14" t="s">
        <v>126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4" t="s">
        <v>8</v>
      </c>
      <c r="BK148" s="143">
        <f>ROUND(I148*H148,0)</f>
        <v>0</v>
      </c>
      <c r="BL148" s="14" t="s">
        <v>132</v>
      </c>
      <c r="BM148" s="142" t="s">
        <v>468</v>
      </c>
    </row>
    <row r="149" spans="2:65" s="12" customFormat="1" ht="11.25">
      <c r="B149" s="144"/>
      <c r="D149" s="145" t="s">
        <v>134</v>
      </c>
      <c r="E149" s="146" t="s">
        <v>1</v>
      </c>
      <c r="F149" s="147" t="s">
        <v>469</v>
      </c>
      <c r="H149" s="148">
        <v>2.88</v>
      </c>
      <c r="I149" s="149"/>
      <c r="L149" s="144"/>
      <c r="M149" s="150"/>
      <c r="T149" s="151"/>
      <c r="AT149" s="146" t="s">
        <v>134</v>
      </c>
      <c r="AU149" s="146" t="s">
        <v>86</v>
      </c>
      <c r="AV149" s="12" t="s">
        <v>86</v>
      </c>
      <c r="AW149" s="12" t="s">
        <v>32</v>
      </c>
      <c r="AX149" s="12" t="s">
        <v>77</v>
      </c>
      <c r="AY149" s="146" t="s">
        <v>126</v>
      </c>
    </row>
    <row r="150" spans="2:65" s="1" customFormat="1" ht="16.5" customHeight="1">
      <c r="B150" s="29"/>
      <c r="C150" s="130" t="s">
        <v>161</v>
      </c>
      <c r="D150" s="130" t="s">
        <v>128</v>
      </c>
      <c r="E150" s="131" t="s">
        <v>470</v>
      </c>
      <c r="F150" s="132" t="s">
        <v>471</v>
      </c>
      <c r="G150" s="133" t="s">
        <v>131</v>
      </c>
      <c r="H150" s="134">
        <v>2.88</v>
      </c>
      <c r="I150" s="135"/>
      <c r="J150" s="136">
        <f>ROUND(I150*H150,0)</f>
        <v>0</v>
      </c>
      <c r="K150" s="137"/>
      <c r="L150" s="29"/>
      <c r="M150" s="138" t="s">
        <v>1</v>
      </c>
      <c r="N150" s="139" t="s">
        <v>42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132</v>
      </c>
      <c r="AT150" s="142" t="s">
        <v>128</v>
      </c>
      <c r="AU150" s="142" t="s">
        <v>86</v>
      </c>
      <c r="AY150" s="14" t="s">
        <v>126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4" t="s">
        <v>8</v>
      </c>
      <c r="BK150" s="143">
        <f>ROUND(I150*H150,0)</f>
        <v>0</v>
      </c>
      <c r="BL150" s="14" t="s">
        <v>132</v>
      </c>
      <c r="BM150" s="142" t="s">
        <v>472</v>
      </c>
    </row>
    <row r="151" spans="2:65" s="11" customFormat="1" ht="22.9" customHeight="1">
      <c r="B151" s="118"/>
      <c r="D151" s="119" t="s">
        <v>76</v>
      </c>
      <c r="E151" s="128" t="s">
        <v>140</v>
      </c>
      <c r="F151" s="128" t="s">
        <v>473</v>
      </c>
      <c r="I151" s="121"/>
      <c r="J151" s="129">
        <f>BK151</f>
        <v>0</v>
      </c>
      <c r="L151" s="118"/>
      <c r="M151" s="123"/>
      <c r="P151" s="124">
        <f>SUM(P152:P163)</f>
        <v>0</v>
      </c>
      <c r="R151" s="124">
        <f>SUM(R152:R163)</f>
        <v>7.9183304400000001</v>
      </c>
      <c r="T151" s="125">
        <f>SUM(T152:T163)</f>
        <v>0</v>
      </c>
      <c r="AR151" s="119" t="s">
        <v>8</v>
      </c>
      <c r="AT151" s="126" t="s">
        <v>76</v>
      </c>
      <c r="AU151" s="126" t="s">
        <v>8</v>
      </c>
      <c r="AY151" s="119" t="s">
        <v>126</v>
      </c>
      <c r="BK151" s="127">
        <f>SUM(BK152:BK163)</f>
        <v>0</v>
      </c>
    </row>
    <row r="152" spans="2:65" s="1" customFormat="1" ht="37.9" customHeight="1">
      <c r="B152" s="29"/>
      <c r="C152" s="130" t="s">
        <v>165</v>
      </c>
      <c r="D152" s="130" t="s">
        <v>128</v>
      </c>
      <c r="E152" s="131" t="s">
        <v>474</v>
      </c>
      <c r="F152" s="132" t="s">
        <v>475</v>
      </c>
      <c r="G152" s="133" t="s">
        <v>131</v>
      </c>
      <c r="H152" s="134">
        <v>42.667999999999999</v>
      </c>
      <c r="I152" s="135"/>
      <c r="J152" s="136">
        <f>ROUND(I152*H152,0)</f>
        <v>0</v>
      </c>
      <c r="K152" s="137"/>
      <c r="L152" s="29"/>
      <c r="M152" s="138" t="s">
        <v>1</v>
      </c>
      <c r="N152" s="139" t="s">
        <v>42</v>
      </c>
      <c r="P152" s="140">
        <f>O152*H152</f>
        <v>0</v>
      </c>
      <c r="Q152" s="140">
        <v>0.15273999999999999</v>
      </c>
      <c r="R152" s="140">
        <f>Q152*H152</f>
        <v>6.5171103199999996</v>
      </c>
      <c r="S152" s="140">
        <v>0</v>
      </c>
      <c r="T152" s="141">
        <f>S152*H152</f>
        <v>0</v>
      </c>
      <c r="AR152" s="142" t="s">
        <v>132</v>
      </c>
      <c r="AT152" s="142" t="s">
        <v>128</v>
      </c>
      <c r="AU152" s="142" t="s">
        <v>86</v>
      </c>
      <c r="AY152" s="14" t="s">
        <v>126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4" t="s">
        <v>8</v>
      </c>
      <c r="BK152" s="143">
        <f>ROUND(I152*H152,0)</f>
        <v>0</v>
      </c>
      <c r="BL152" s="14" t="s">
        <v>132</v>
      </c>
      <c r="BM152" s="142" t="s">
        <v>476</v>
      </c>
    </row>
    <row r="153" spans="2:65" s="12" customFormat="1" ht="11.25">
      <c r="B153" s="144"/>
      <c r="D153" s="145" t="s">
        <v>134</v>
      </c>
      <c r="E153" s="146" t="s">
        <v>1</v>
      </c>
      <c r="F153" s="147" t="s">
        <v>477</v>
      </c>
      <c r="H153" s="148">
        <v>42.667999999999999</v>
      </c>
      <c r="I153" s="149"/>
      <c r="L153" s="144"/>
      <c r="M153" s="150"/>
      <c r="T153" s="151"/>
      <c r="AT153" s="146" t="s">
        <v>134</v>
      </c>
      <c r="AU153" s="146" t="s">
        <v>86</v>
      </c>
      <c r="AV153" s="12" t="s">
        <v>86</v>
      </c>
      <c r="AW153" s="12" t="s">
        <v>32</v>
      </c>
      <c r="AX153" s="12" t="s">
        <v>77</v>
      </c>
      <c r="AY153" s="146" t="s">
        <v>126</v>
      </c>
    </row>
    <row r="154" spans="2:65" s="1" customFormat="1" ht="24.2" customHeight="1">
      <c r="B154" s="29"/>
      <c r="C154" s="130" t="s">
        <v>170</v>
      </c>
      <c r="D154" s="130" t="s">
        <v>128</v>
      </c>
      <c r="E154" s="131" t="s">
        <v>478</v>
      </c>
      <c r="F154" s="132" t="s">
        <v>479</v>
      </c>
      <c r="G154" s="133" t="s">
        <v>329</v>
      </c>
      <c r="H154" s="134">
        <v>2</v>
      </c>
      <c r="I154" s="135"/>
      <c r="J154" s="136">
        <f>ROUND(I154*H154,0)</f>
        <v>0</v>
      </c>
      <c r="K154" s="137"/>
      <c r="L154" s="29"/>
      <c r="M154" s="138" t="s">
        <v>1</v>
      </c>
      <c r="N154" s="139" t="s">
        <v>42</v>
      </c>
      <c r="P154" s="140">
        <f>O154*H154</f>
        <v>0</v>
      </c>
      <c r="Q154" s="140">
        <v>4.0719999999999999E-2</v>
      </c>
      <c r="R154" s="140">
        <f>Q154*H154</f>
        <v>8.1439999999999999E-2</v>
      </c>
      <c r="S154" s="140">
        <v>0</v>
      </c>
      <c r="T154" s="141">
        <f>S154*H154</f>
        <v>0</v>
      </c>
      <c r="AR154" s="142" t="s">
        <v>132</v>
      </c>
      <c r="AT154" s="142" t="s">
        <v>128</v>
      </c>
      <c r="AU154" s="142" t="s">
        <v>86</v>
      </c>
      <c r="AY154" s="14" t="s">
        <v>126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4" t="s">
        <v>8</v>
      </c>
      <c r="BK154" s="143">
        <f>ROUND(I154*H154,0)</f>
        <v>0</v>
      </c>
      <c r="BL154" s="14" t="s">
        <v>132</v>
      </c>
      <c r="BM154" s="142" t="s">
        <v>480</v>
      </c>
    </row>
    <row r="155" spans="2:65" s="1" customFormat="1" ht="24.2" customHeight="1">
      <c r="B155" s="29"/>
      <c r="C155" s="130" t="s">
        <v>176</v>
      </c>
      <c r="D155" s="130" t="s">
        <v>128</v>
      </c>
      <c r="E155" s="131" t="s">
        <v>481</v>
      </c>
      <c r="F155" s="132" t="s">
        <v>482</v>
      </c>
      <c r="G155" s="133" t="s">
        <v>329</v>
      </c>
      <c r="H155" s="134">
        <v>1</v>
      </c>
      <c r="I155" s="135"/>
      <c r="J155" s="136">
        <f>ROUND(I155*H155,0)</f>
        <v>0</v>
      </c>
      <c r="K155" s="137"/>
      <c r="L155" s="29"/>
      <c r="M155" s="138" t="s">
        <v>1</v>
      </c>
      <c r="N155" s="139" t="s">
        <v>42</v>
      </c>
      <c r="P155" s="140">
        <f>O155*H155</f>
        <v>0</v>
      </c>
      <c r="Q155" s="140">
        <v>5.4210000000000001E-2</v>
      </c>
      <c r="R155" s="140">
        <f>Q155*H155</f>
        <v>5.4210000000000001E-2</v>
      </c>
      <c r="S155" s="140">
        <v>0</v>
      </c>
      <c r="T155" s="141">
        <f>S155*H155</f>
        <v>0</v>
      </c>
      <c r="AR155" s="142" t="s">
        <v>132</v>
      </c>
      <c r="AT155" s="142" t="s">
        <v>128</v>
      </c>
      <c r="AU155" s="142" t="s">
        <v>86</v>
      </c>
      <c r="AY155" s="14" t="s">
        <v>126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4" t="s">
        <v>8</v>
      </c>
      <c r="BK155" s="143">
        <f>ROUND(I155*H155,0)</f>
        <v>0</v>
      </c>
      <c r="BL155" s="14" t="s">
        <v>132</v>
      </c>
      <c r="BM155" s="142" t="s">
        <v>483</v>
      </c>
    </row>
    <row r="156" spans="2:65" s="1" customFormat="1" ht="24.2" customHeight="1">
      <c r="B156" s="29"/>
      <c r="C156" s="130" t="s">
        <v>180</v>
      </c>
      <c r="D156" s="130" t="s">
        <v>128</v>
      </c>
      <c r="E156" s="131" t="s">
        <v>484</v>
      </c>
      <c r="F156" s="132" t="s">
        <v>485</v>
      </c>
      <c r="G156" s="133" t="s">
        <v>131</v>
      </c>
      <c r="H156" s="134">
        <v>4.5</v>
      </c>
      <c r="I156" s="135"/>
      <c r="J156" s="136">
        <f>ROUND(I156*H156,0)</f>
        <v>0</v>
      </c>
      <c r="K156" s="137"/>
      <c r="L156" s="29"/>
      <c r="M156" s="138" t="s">
        <v>1</v>
      </c>
      <c r="N156" s="139" t="s">
        <v>42</v>
      </c>
      <c r="P156" s="140">
        <f>O156*H156</f>
        <v>0</v>
      </c>
      <c r="Q156" s="140">
        <v>6.1719999999999997E-2</v>
      </c>
      <c r="R156" s="140">
        <f>Q156*H156</f>
        <v>0.27773999999999999</v>
      </c>
      <c r="S156" s="140">
        <v>0</v>
      </c>
      <c r="T156" s="141">
        <f>S156*H156</f>
        <v>0</v>
      </c>
      <c r="AR156" s="142" t="s">
        <v>132</v>
      </c>
      <c r="AT156" s="142" t="s">
        <v>128</v>
      </c>
      <c r="AU156" s="142" t="s">
        <v>86</v>
      </c>
      <c r="AY156" s="14" t="s">
        <v>126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4" t="s">
        <v>8</v>
      </c>
      <c r="BK156" s="143">
        <f>ROUND(I156*H156,0)</f>
        <v>0</v>
      </c>
      <c r="BL156" s="14" t="s">
        <v>132</v>
      </c>
      <c r="BM156" s="142" t="s">
        <v>486</v>
      </c>
    </row>
    <row r="157" spans="2:65" s="12" customFormat="1" ht="11.25">
      <c r="B157" s="144"/>
      <c r="D157" s="145" t="s">
        <v>134</v>
      </c>
      <c r="E157" s="146" t="s">
        <v>1</v>
      </c>
      <c r="F157" s="147" t="s">
        <v>487</v>
      </c>
      <c r="H157" s="148">
        <v>4.5</v>
      </c>
      <c r="I157" s="149"/>
      <c r="L157" s="144"/>
      <c r="M157" s="150"/>
      <c r="T157" s="151"/>
      <c r="AT157" s="146" t="s">
        <v>134</v>
      </c>
      <c r="AU157" s="146" t="s">
        <v>86</v>
      </c>
      <c r="AV157" s="12" t="s">
        <v>86</v>
      </c>
      <c r="AW157" s="12" t="s">
        <v>32</v>
      </c>
      <c r="AX157" s="12" t="s">
        <v>77</v>
      </c>
      <c r="AY157" s="146" t="s">
        <v>126</v>
      </c>
    </row>
    <row r="158" spans="2:65" s="1" customFormat="1" ht="24.2" customHeight="1">
      <c r="B158" s="29"/>
      <c r="C158" s="130" t="s">
        <v>9</v>
      </c>
      <c r="D158" s="130" t="s">
        <v>128</v>
      </c>
      <c r="E158" s="131" t="s">
        <v>488</v>
      </c>
      <c r="F158" s="132" t="s">
        <v>489</v>
      </c>
      <c r="G158" s="133" t="s">
        <v>131</v>
      </c>
      <c r="H158" s="134">
        <v>12.422000000000001</v>
      </c>
      <c r="I158" s="135"/>
      <c r="J158" s="136">
        <f>ROUND(I158*H158,0)</f>
        <v>0</v>
      </c>
      <c r="K158" s="137"/>
      <c r="L158" s="29"/>
      <c r="M158" s="138" t="s">
        <v>1</v>
      </c>
      <c r="N158" s="139" t="s">
        <v>42</v>
      </c>
      <c r="P158" s="140">
        <f>O158*H158</f>
        <v>0</v>
      </c>
      <c r="Q158" s="140">
        <v>7.9210000000000003E-2</v>
      </c>
      <c r="R158" s="140">
        <f>Q158*H158</f>
        <v>0.98394662000000011</v>
      </c>
      <c r="S158" s="140">
        <v>0</v>
      </c>
      <c r="T158" s="141">
        <f>S158*H158</f>
        <v>0</v>
      </c>
      <c r="AR158" s="142" t="s">
        <v>132</v>
      </c>
      <c r="AT158" s="142" t="s">
        <v>128</v>
      </c>
      <c r="AU158" s="142" t="s">
        <v>86</v>
      </c>
      <c r="AY158" s="14" t="s">
        <v>126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4" t="s">
        <v>8</v>
      </c>
      <c r="BK158" s="143">
        <f>ROUND(I158*H158,0)</f>
        <v>0</v>
      </c>
      <c r="BL158" s="14" t="s">
        <v>132</v>
      </c>
      <c r="BM158" s="142" t="s">
        <v>490</v>
      </c>
    </row>
    <row r="159" spans="2:65" s="12" customFormat="1" ht="11.25">
      <c r="B159" s="144"/>
      <c r="D159" s="145" t="s">
        <v>134</v>
      </c>
      <c r="E159" s="146" t="s">
        <v>1</v>
      </c>
      <c r="F159" s="147" t="s">
        <v>491</v>
      </c>
      <c r="H159" s="148">
        <v>12.422000000000001</v>
      </c>
      <c r="I159" s="149"/>
      <c r="L159" s="144"/>
      <c r="M159" s="150"/>
      <c r="T159" s="151"/>
      <c r="AT159" s="146" t="s">
        <v>134</v>
      </c>
      <c r="AU159" s="146" t="s">
        <v>86</v>
      </c>
      <c r="AV159" s="12" t="s">
        <v>86</v>
      </c>
      <c r="AW159" s="12" t="s">
        <v>32</v>
      </c>
      <c r="AX159" s="12" t="s">
        <v>77</v>
      </c>
      <c r="AY159" s="146" t="s">
        <v>126</v>
      </c>
    </row>
    <row r="160" spans="2:65" s="1" customFormat="1" ht="24.2" customHeight="1">
      <c r="B160" s="29"/>
      <c r="C160" s="130" t="s">
        <v>190</v>
      </c>
      <c r="D160" s="130" t="s">
        <v>128</v>
      </c>
      <c r="E160" s="131" t="s">
        <v>492</v>
      </c>
      <c r="F160" s="132" t="s">
        <v>493</v>
      </c>
      <c r="G160" s="133" t="s">
        <v>230</v>
      </c>
      <c r="H160" s="134">
        <v>11.4</v>
      </c>
      <c r="I160" s="135"/>
      <c r="J160" s="136">
        <f>ROUND(I160*H160,0)</f>
        <v>0</v>
      </c>
      <c r="K160" s="137"/>
      <c r="L160" s="29"/>
      <c r="M160" s="138" t="s">
        <v>1</v>
      </c>
      <c r="N160" s="139" t="s">
        <v>42</v>
      </c>
      <c r="P160" s="140">
        <f>O160*H160</f>
        <v>0</v>
      </c>
      <c r="Q160" s="140">
        <v>1.2E-4</v>
      </c>
      <c r="R160" s="140">
        <f>Q160*H160</f>
        <v>1.3680000000000001E-3</v>
      </c>
      <c r="S160" s="140">
        <v>0</v>
      </c>
      <c r="T160" s="141">
        <f>S160*H160</f>
        <v>0</v>
      </c>
      <c r="AR160" s="142" t="s">
        <v>132</v>
      </c>
      <c r="AT160" s="142" t="s">
        <v>128</v>
      </c>
      <c r="AU160" s="142" t="s">
        <v>86</v>
      </c>
      <c r="AY160" s="14" t="s">
        <v>126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4" t="s">
        <v>8</v>
      </c>
      <c r="BK160" s="143">
        <f>ROUND(I160*H160,0)</f>
        <v>0</v>
      </c>
      <c r="BL160" s="14" t="s">
        <v>132</v>
      </c>
      <c r="BM160" s="142" t="s">
        <v>494</v>
      </c>
    </row>
    <row r="161" spans="2:65" s="12" customFormat="1" ht="11.25">
      <c r="B161" s="144"/>
      <c r="D161" s="145" t="s">
        <v>134</v>
      </c>
      <c r="E161" s="146" t="s">
        <v>1</v>
      </c>
      <c r="F161" s="147" t="s">
        <v>495</v>
      </c>
      <c r="H161" s="148">
        <v>11.4</v>
      </c>
      <c r="I161" s="149"/>
      <c r="L161" s="144"/>
      <c r="M161" s="150"/>
      <c r="T161" s="151"/>
      <c r="AT161" s="146" t="s">
        <v>134</v>
      </c>
      <c r="AU161" s="146" t="s">
        <v>86</v>
      </c>
      <c r="AV161" s="12" t="s">
        <v>86</v>
      </c>
      <c r="AW161" s="12" t="s">
        <v>32</v>
      </c>
      <c r="AX161" s="12" t="s">
        <v>77</v>
      </c>
      <c r="AY161" s="146" t="s">
        <v>126</v>
      </c>
    </row>
    <row r="162" spans="2:65" s="1" customFormat="1" ht="24.2" customHeight="1">
      <c r="B162" s="29"/>
      <c r="C162" s="130" t="s">
        <v>194</v>
      </c>
      <c r="D162" s="130" t="s">
        <v>128</v>
      </c>
      <c r="E162" s="131" t="s">
        <v>496</v>
      </c>
      <c r="F162" s="132" t="s">
        <v>497</v>
      </c>
      <c r="G162" s="133" t="s">
        <v>230</v>
      </c>
      <c r="H162" s="134">
        <v>19.350000000000001</v>
      </c>
      <c r="I162" s="135"/>
      <c r="J162" s="136">
        <f>ROUND(I162*H162,0)</f>
        <v>0</v>
      </c>
      <c r="K162" s="137"/>
      <c r="L162" s="29"/>
      <c r="M162" s="138" t="s">
        <v>1</v>
      </c>
      <c r="N162" s="139" t="s">
        <v>42</v>
      </c>
      <c r="P162" s="140">
        <f>O162*H162</f>
        <v>0</v>
      </c>
      <c r="Q162" s="140">
        <v>1.2999999999999999E-4</v>
      </c>
      <c r="R162" s="140">
        <f>Q162*H162</f>
        <v>2.5154999999999999E-3</v>
      </c>
      <c r="S162" s="140">
        <v>0</v>
      </c>
      <c r="T162" s="141">
        <f>S162*H162</f>
        <v>0</v>
      </c>
      <c r="AR162" s="142" t="s">
        <v>132</v>
      </c>
      <c r="AT162" s="142" t="s">
        <v>128</v>
      </c>
      <c r="AU162" s="142" t="s">
        <v>86</v>
      </c>
      <c r="AY162" s="14" t="s">
        <v>126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4" t="s">
        <v>8</v>
      </c>
      <c r="BK162" s="143">
        <f>ROUND(I162*H162,0)</f>
        <v>0</v>
      </c>
      <c r="BL162" s="14" t="s">
        <v>132</v>
      </c>
      <c r="BM162" s="142" t="s">
        <v>498</v>
      </c>
    </row>
    <row r="163" spans="2:65" s="12" customFormat="1" ht="11.25">
      <c r="B163" s="144"/>
      <c r="D163" s="145" t="s">
        <v>134</v>
      </c>
      <c r="E163" s="146" t="s">
        <v>1</v>
      </c>
      <c r="F163" s="147" t="s">
        <v>499</v>
      </c>
      <c r="H163" s="148">
        <v>19.350000000000001</v>
      </c>
      <c r="I163" s="149"/>
      <c r="L163" s="144"/>
      <c r="M163" s="150"/>
      <c r="T163" s="151"/>
      <c r="AT163" s="146" t="s">
        <v>134</v>
      </c>
      <c r="AU163" s="146" t="s">
        <v>86</v>
      </c>
      <c r="AV163" s="12" t="s">
        <v>86</v>
      </c>
      <c r="AW163" s="12" t="s">
        <v>32</v>
      </c>
      <c r="AX163" s="12" t="s">
        <v>77</v>
      </c>
      <c r="AY163" s="146" t="s">
        <v>126</v>
      </c>
    </row>
    <row r="164" spans="2:65" s="11" customFormat="1" ht="22.9" customHeight="1">
      <c r="B164" s="118"/>
      <c r="D164" s="119" t="s">
        <v>76</v>
      </c>
      <c r="E164" s="128" t="s">
        <v>132</v>
      </c>
      <c r="F164" s="128" t="s">
        <v>500</v>
      </c>
      <c r="I164" s="121"/>
      <c r="J164" s="129">
        <f>BK164</f>
        <v>0</v>
      </c>
      <c r="L164" s="118"/>
      <c r="M164" s="123"/>
      <c r="P164" s="124">
        <f>SUM(P165:P166)</f>
        <v>0</v>
      </c>
      <c r="R164" s="124">
        <f>SUM(R165:R166)</f>
        <v>1.39713</v>
      </c>
      <c r="T164" s="125">
        <f>SUM(T165:T166)</f>
        <v>0</v>
      </c>
      <c r="AR164" s="119" t="s">
        <v>8</v>
      </c>
      <c r="AT164" s="126" t="s">
        <v>76</v>
      </c>
      <c r="AU164" s="126" t="s">
        <v>8</v>
      </c>
      <c r="AY164" s="119" t="s">
        <v>126</v>
      </c>
      <c r="BK164" s="127">
        <f>SUM(BK165:BK166)</f>
        <v>0</v>
      </c>
    </row>
    <row r="165" spans="2:65" s="1" customFormat="1" ht="24.2" customHeight="1">
      <c r="B165" s="29"/>
      <c r="C165" s="130" t="s">
        <v>203</v>
      </c>
      <c r="D165" s="130" t="s">
        <v>128</v>
      </c>
      <c r="E165" s="131" t="s">
        <v>501</v>
      </c>
      <c r="F165" s="132" t="s">
        <v>502</v>
      </c>
      <c r="G165" s="133" t="s">
        <v>329</v>
      </c>
      <c r="H165" s="134">
        <v>7</v>
      </c>
      <c r="I165" s="135"/>
      <c r="J165" s="136">
        <f>ROUND(I165*H165,0)</f>
        <v>0</v>
      </c>
      <c r="K165" s="137"/>
      <c r="L165" s="29"/>
      <c r="M165" s="138" t="s">
        <v>1</v>
      </c>
      <c r="N165" s="139" t="s">
        <v>42</v>
      </c>
      <c r="P165" s="140">
        <f>O165*H165</f>
        <v>0</v>
      </c>
      <c r="Q165" s="140">
        <v>4.5900000000000003E-3</v>
      </c>
      <c r="R165" s="140">
        <f>Q165*H165</f>
        <v>3.2130000000000006E-2</v>
      </c>
      <c r="S165" s="140">
        <v>0</v>
      </c>
      <c r="T165" s="141">
        <f>S165*H165</f>
        <v>0</v>
      </c>
      <c r="AR165" s="142" t="s">
        <v>132</v>
      </c>
      <c r="AT165" s="142" t="s">
        <v>128</v>
      </c>
      <c r="AU165" s="142" t="s">
        <v>86</v>
      </c>
      <c r="AY165" s="14" t="s">
        <v>126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4" t="s">
        <v>8</v>
      </c>
      <c r="BK165" s="143">
        <f>ROUND(I165*H165,0)</f>
        <v>0</v>
      </c>
      <c r="BL165" s="14" t="s">
        <v>132</v>
      </c>
      <c r="BM165" s="142" t="s">
        <v>503</v>
      </c>
    </row>
    <row r="166" spans="2:65" s="1" customFormat="1" ht="16.5" customHeight="1">
      <c r="B166" s="29"/>
      <c r="C166" s="152" t="s">
        <v>208</v>
      </c>
      <c r="D166" s="152" t="s">
        <v>195</v>
      </c>
      <c r="E166" s="153" t="s">
        <v>504</v>
      </c>
      <c r="F166" s="154" t="s">
        <v>505</v>
      </c>
      <c r="G166" s="155" t="s">
        <v>329</v>
      </c>
      <c r="H166" s="156">
        <v>7</v>
      </c>
      <c r="I166" s="157"/>
      <c r="J166" s="158">
        <f>ROUND(I166*H166,0)</f>
        <v>0</v>
      </c>
      <c r="K166" s="159"/>
      <c r="L166" s="160"/>
      <c r="M166" s="161" t="s">
        <v>1</v>
      </c>
      <c r="N166" s="162" t="s">
        <v>42</v>
      </c>
      <c r="P166" s="140">
        <f>O166*H166</f>
        <v>0</v>
      </c>
      <c r="Q166" s="140">
        <v>0.19500000000000001</v>
      </c>
      <c r="R166" s="140">
        <f>Q166*H166</f>
        <v>1.365</v>
      </c>
      <c r="S166" s="140">
        <v>0</v>
      </c>
      <c r="T166" s="141">
        <f>S166*H166</f>
        <v>0</v>
      </c>
      <c r="AR166" s="142" t="s">
        <v>165</v>
      </c>
      <c r="AT166" s="142" t="s">
        <v>195</v>
      </c>
      <c r="AU166" s="142" t="s">
        <v>86</v>
      </c>
      <c r="AY166" s="14" t="s">
        <v>126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4" t="s">
        <v>8</v>
      </c>
      <c r="BK166" s="143">
        <f>ROUND(I166*H166,0)</f>
        <v>0</v>
      </c>
      <c r="BL166" s="14" t="s">
        <v>132</v>
      </c>
      <c r="BM166" s="142" t="s">
        <v>506</v>
      </c>
    </row>
    <row r="167" spans="2:65" s="11" customFormat="1" ht="22.9" customHeight="1">
      <c r="B167" s="118"/>
      <c r="D167" s="119" t="s">
        <v>76</v>
      </c>
      <c r="E167" s="128" t="s">
        <v>156</v>
      </c>
      <c r="F167" s="128" t="s">
        <v>233</v>
      </c>
      <c r="I167" s="121"/>
      <c r="J167" s="129">
        <f>BK167</f>
        <v>0</v>
      </c>
      <c r="L167" s="118"/>
      <c r="M167" s="123"/>
      <c r="P167" s="124">
        <f>SUM(P168:P196)</f>
        <v>0</v>
      </c>
      <c r="R167" s="124">
        <f>SUM(R168:R196)</f>
        <v>42.164449089999991</v>
      </c>
      <c r="T167" s="125">
        <f>SUM(T168:T196)</f>
        <v>3.6432000000000001E-3</v>
      </c>
      <c r="AR167" s="119" t="s">
        <v>8</v>
      </c>
      <c r="AT167" s="126" t="s">
        <v>76</v>
      </c>
      <c r="AU167" s="126" t="s">
        <v>8</v>
      </c>
      <c r="AY167" s="119" t="s">
        <v>126</v>
      </c>
      <c r="BK167" s="127">
        <f>SUM(BK168:BK196)</f>
        <v>0</v>
      </c>
    </row>
    <row r="168" spans="2:65" s="1" customFormat="1" ht="33" customHeight="1">
      <c r="B168" s="29"/>
      <c r="C168" s="130" t="s">
        <v>213</v>
      </c>
      <c r="D168" s="130" t="s">
        <v>128</v>
      </c>
      <c r="E168" s="131" t="s">
        <v>507</v>
      </c>
      <c r="F168" s="132" t="s">
        <v>508</v>
      </c>
      <c r="G168" s="133" t="s">
        <v>131</v>
      </c>
      <c r="H168" s="134">
        <v>5</v>
      </c>
      <c r="I168" s="135"/>
      <c r="J168" s="136">
        <f>ROUND(I168*H168,0)</f>
        <v>0</v>
      </c>
      <c r="K168" s="137"/>
      <c r="L168" s="29"/>
      <c r="M168" s="138" t="s">
        <v>1</v>
      </c>
      <c r="N168" s="139" t="s">
        <v>42</v>
      </c>
      <c r="P168" s="140">
        <f>O168*H168</f>
        <v>0</v>
      </c>
      <c r="Q168" s="140">
        <v>6.5599999999999999E-3</v>
      </c>
      <c r="R168" s="140">
        <f>Q168*H168</f>
        <v>3.2799999999999996E-2</v>
      </c>
      <c r="S168" s="140">
        <v>0</v>
      </c>
      <c r="T168" s="141">
        <f>S168*H168</f>
        <v>0</v>
      </c>
      <c r="AR168" s="142" t="s">
        <v>132</v>
      </c>
      <c r="AT168" s="142" t="s">
        <v>128</v>
      </c>
      <c r="AU168" s="142" t="s">
        <v>86</v>
      </c>
      <c r="AY168" s="14" t="s">
        <v>126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4" t="s">
        <v>8</v>
      </c>
      <c r="BK168" s="143">
        <f>ROUND(I168*H168,0)</f>
        <v>0</v>
      </c>
      <c r="BL168" s="14" t="s">
        <v>132</v>
      </c>
      <c r="BM168" s="142" t="s">
        <v>509</v>
      </c>
    </row>
    <row r="169" spans="2:65" s="12" customFormat="1" ht="11.25">
      <c r="B169" s="144"/>
      <c r="D169" s="145" t="s">
        <v>134</v>
      </c>
      <c r="E169" s="146" t="s">
        <v>1</v>
      </c>
      <c r="F169" s="147" t="s">
        <v>510</v>
      </c>
      <c r="H169" s="148">
        <v>5</v>
      </c>
      <c r="I169" s="149"/>
      <c r="L169" s="144"/>
      <c r="M169" s="150"/>
      <c r="T169" s="151"/>
      <c r="AT169" s="146" t="s">
        <v>134</v>
      </c>
      <c r="AU169" s="146" t="s">
        <v>86</v>
      </c>
      <c r="AV169" s="12" t="s">
        <v>86</v>
      </c>
      <c r="AW169" s="12" t="s">
        <v>32</v>
      </c>
      <c r="AX169" s="12" t="s">
        <v>77</v>
      </c>
      <c r="AY169" s="146" t="s">
        <v>126</v>
      </c>
    </row>
    <row r="170" spans="2:65" s="1" customFormat="1" ht="24.2" customHeight="1">
      <c r="B170" s="29"/>
      <c r="C170" s="130" t="s">
        <v>218</v>
      </c>
      <c r="D170" s="130" t="s">
        <v>128</v>
      </c>
      <c r="E170" s="131" t="s">
        <v>511</v>
      </c>
      <c r="F170" s="132" t="s">
        <v>512</v>
      </c>
      <c r="G170" s="133" t="s">
        <v>329</v>
      </c>
      <c r="H170" s="134">
        <v>1</v>
      </c>
      <c r="I170" s="135"/>
      <c r="J170" s="136">
        <f>ROUND(I170*H170,0)</f>
        <v>0</v>
      </c>
      <c r="K170" s="137"/>
      <c r="L170" s="29"/>
      <c r="M170" s="138" t="s">
        <v>1</v>
      </c>
      <c r="N170" s="139" t="s">
        <v>42</v>
      </c>
      <c r="P170" s="140">
        <f>O170*H170</f>
        <v>0</v>
      </c>
      <c r="Q170" s="140">
        <v>4.1500000000000002E-2</v>
      </c>
      <c r="R170" s="140">
        <f>Q170*H170</f>
        <v>4.1500000000000002E-2</v>
      </c>
      <c r="S170" s="140">
        <v>0</v>
      </c>
      <c r="T170" s="141">
        <f>S170*H170</f>
        <v>0</v>
      </c>
      <c r="AR170" s="142" t="s">
        <v>132</v>
      </c>
      <c r="AT170" s="142" t="s">
        <v>128</v>
      </c>
      <c r="AU170" s="142" t="s">
        <v>86</v>
      </c>
      <c r="AY170" s="14" t="s">
        <v>126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4" t="s">
        <v>8</v>
      </c>
      <c r="BK170" s="143">
        <f>ROUND(I170*H170,0)</f>
        <v>0</v>
      </c>
      <c r="BL170" s="14" t="s">
        <v>132</v>
      </c>
      <c r="BM170" s="142" t="s">
        <v>513</v>
      </c>
    </row>
    <row r="171" spans="2:65" s="12" customFormat="1" ht="11.25">
      <c r="B171" s="144"/>
      <c r="D171" s="145" t="s">
        <v>134</v>
      </c>
      <c r="E171" s="146" t="s">
        <v>1</v>
      </c>
      <c r="F171" s="147" t="s">
        <v>514</v>
      </c>
      <c r="H171" s="148">
        <v>1</v>
      </c>
      <c r="I171" s="149"/>
      <c r="L171" s="144"/>
      <c r="M171" s="150"/>
      <c r="T171" s="151"/>
      <c r="AT171" s="146" t="s">
        <v>134</v>
      </c>
      <c r="AU171" s="146" t="s">
        <v>86</v>
      </c>
      <c r="AV171" s="12" t="s">
        <v>86</v>
      </c>
      <c r="AW171" s="12" t="s">
        <v>32</v>
      </c>
      <c r="AX171" s="12" t="s">
        <v>77</v>
      </c>
      <c r="AY171" s="146" t="s">
        <v>126</v>
      </c>
    </row>
    <row r="172" spans="2:65" s="1" customFormat="1" ht="24.2" customHeight="1">
      <c r="B172" s="29"/>
      <c r="C172" s="130" t="s">
        <v>222</v>
      </c>
      <c r="D172" s="130" t="s">
        <v>128</v>
      </c>
      <c r="E172" s="131" t="s">
        <v>515</v>
      </c>
      <c r="F172" s="132" t="s">
        <v>516</v>
      </c>
      <c r="G172" s="133" t="s">
        <v>131</v>
      </c>
      <c r="H172" s="134">
        <v>129.57</v>
      </c>
      <c r="I172" s="135"/>
      <c r="J172" s="136">
        <f>ROUND(I172*H172,0)</f>
        <v>0</v>
      </c>
      <c r="K172" s="137"/>
      <c r="L172" s="29"/>
      <c r="M172" s="138" t="s">
        <v>1</v>
      </c>
      <c r="N172" s="139" t="s">
        <v>42</v>
      </c>
      <c r="P172" s="140">
        <f>O172*H172</f>
        <v>0</v>
      </c>
      <c r="Q172" s="140">
        <v>6.5599999999999999E-3</v>
      </c>
      <c r="R172" s="140">
        <f>Q172*H172</f>
        <v>0.84997919999999993</v>
      </c>
      <c r="S172" s="140">
        <v>0</v>
      </c>
      <c r="T172" s="141">
        <f>S172*H172</f>
        <v>0</v>
      </c>
      <c r="AR172" s="142" t="s">
        <v>132</v>
      </c>
      <c r="AT172" s="142" t="s">
        <v>128</v>
      </c>
      <c r="AU172" s="142" t="s">
        <v>86</v>
      </c>
      <c r="AY172" s="14" t="s">
        <v>126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4" t="s">
        <v>8</v>
      </c>
      <c r="BK172" s="143">
        <f>ROUND(I172*H172,0)</f>
        <v>0</v>
      </c>
      <c r="BL172" s="14" t="s">
        <v>132</v>
      </c>
      <c r="BM172" s="142" t="s">
        <v>517</v>
      </c>
    </row>
    <row r="173" spans="2:65" s="12" customFormat="1" ht="11.25">
      <c r="B173" s="144"/>
      <c r="D173" s="145" t="s">
        <v>134</v>
      </c>
      <c r="E173" s="146" t="s">
        <v>1</v>
      </c>
      <c r="F173" s="147" t="s">
        <v>518</v>
      </c>
      <c r="H173" s="148">
        <v>82.6</v>
      </c>
      <c r="I173" s="149"/>
      <c r="L173" s="144"/>
      <c r="M173" s="150"/>
      <c r="T173" s="151"/>
      <c r="AT173" s="146" t="s">
        <v>134</v>
      </c>
      <c r="AU173" s="146" t="s">
        <v>86</v>
      </c>
      <c r="AV173" s="12" t="s">
        <v>86</v>
      </c>
      <c r="AW173" s="12" t="s">
        <v>32</v>
      </c>
      <c r="AX173" s="12" t="s">
        <v>77</v>
      </c>
      <c r="AY173" s="146" t="s">
        <v>126</v>
      </c>
    </row>
    <row r="174" spans="2:65" s="12" customFormat="1" ht="22.5">
      <c r="B174" s="144"/>
      <c r="D174" s="145" t="s">
        <v>134</v>
      </c>
      <c r="E174" s="146" t="s">
        <v>1</v>
      </c>
      <c r="F174" s="147" t="s">
        <v>519</v>
      </c>
      <c r="H174" s="148">
        <v>37.729999999999997</v>
      </c>
      <c r="I174" s="149"/>
      <c r="L174" s="144"/>
      <c r="M174" s="150"/>
      <c r="T174" s="151"/>
      <c r="AT174" s="146" t="s">
        <v>134</v>
      </c>
      <c r="AU174" s="146" t="s">
        <v>86</v>
      </c>
      <c r="AV174" s="12" t="s">
        <v>86</v>
      </c>
      <c r="AW174" s="12" t="s">
        <v>32</v>
      </c>
      <c r="AX174" s="12" t="s">
        <v>77</v>
      </c>
      <c r="AY174" s="146" t="s">
        <v>126</v>
      </c>
    </row>
    <row r="175" spans="2:65" s="12" customFormat="1" ht="11.25">
      <c r="B175" s="144"/>
      <c r="D175" s="145" t="s">
        <v>134</v>
      </c>
      <c r="E175" s="146" t="s">
        <v>1</v>
      </c>
      <c r="F175" s="147" t="s">
        <v>520</v>
      </c>
      <c r="H175" s="148">
        <v>9.24</v>
      </c>
      <c r="I175" s="149"/>
      <c r="L175" s="144"/>
      <c r="M175" s="150"/>
      <c r="T175" s="151"/>
      <c r="AT175" s="146" t="s">
        <v>134</v>
      </c>
      <c r="AU175" s="146" t="s">
        <v>86</v>
      </c>
      <c r="AV175" s="12" t="s">
        <v>86</v>
      </c>
      <c r="AW175" s="12" t="s">
        <v>32</v>
      </c>
      <c r="AX175" s="12" t="s">
        <v>77</v>
      </c>
      <c r="AY175" s="146" t="s">
        <v>126</v>
      </c>
    </row>
    <row r="176" spans="2:65" s="1" customFormat="1" ht="16.5" customHeight="1">
      <c r="B176" s="29"/>
      <c r="C176" s="130" t="s">
        <v>227</v>
      </c>
      <c r="D176" s="130" t="s">
        <v>128</v>
      </c>
      <c r="E176" s="131" t="s">
        <v>521</v>
      </c>
      <c r="F176" s="132" t="s">
        <v>522</v>
      </c>
      <c r="G176" s="133" t="s">
        <v>131</v>
      </c>
      <c r="H176" s="134">
        <v>55.2</v>
      </c>
      <c r="I176" s="135"/>
      <c r="J176" s="136">
        <f>ROUND(I176*H176,0)</f>
        <v>0</v>
      </c>
      <c r="K176" s="137"/>
      <c r="L176" s="29"/>
      <c r="M176" s="138" t="s">
        <v>1</v>
      </c>
      <c r="N176" s="139" t="s">
        <v>42</v>
      </c>
      <c r="P176" s="140">
        <f>O176*H176</f>
        <v>0</v>
      </c>
      <c r="Q176" s="140">
        <v>6.0000000000000002E-5</v>
      </c>
      <c r="R176" s="140">
        <f>Q176*H176</f>
        <v>3.3120000000000003E-3</v>
      </c>
      <c r="S176" s="140">
        <v>6.0000000000000002E-5</v>
      </c>
      <c r="T176" s="141">
        <f>S176*H176</f>
        <v>3.3120000000000003E-3</v>
      </c>
      <c r="AR176" s="142" t="s">
        <v>132</v>
      </c>
      <c r="AT176" s="142" t="s">
        <v>128</v>
      </c>
      <c r="AU176" s="142" t="s">
        <v>86</v>
      </c>
      <c r="AY176" s="14" t="s">
        <v>126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4" t="s">
        <v>8</v>
      </c>
      <c r="BK176" s="143">
        <f>ROUND(I176*H176,0)</f>
        <v>0</v>
      </c>
      <c r="BL176" s="14" t="s">
        <v>132</v>
      </c>
      <c r="BM176" s="142" t="s">
        <v>523</v>
      </c>
    </row>
    <row r="177" spans="2:65" s="12" customFormat="1" ht="11.25">
      <c r="B177" s="144"/>
      <c r="D177" s="145" t="s">
        <v>134</v>
      </c>
      <c r="E177" s="146" t="s">
        <v>1</v>
      </c>
      <c r="F177" s="147" t="s">
        <v>524</v>
      </c>
      <c r="H177" s="148">
        <v>55.2</v>
      </c>
      <c r="I177" s="149"/>
      <c r="L177" s="144"/>
      <c r="M177" s="150"/>
      <c r="T177" s="151"/>
      <c r="AT177" s="146" t="s">
        <v>134</v>
      </c>
      <c r="AU177" s="146" t="s">
        <v>86</v>
      </c>
      <c r="AV177" s="12" t="s">
        <v>86</v>
      </c>
      <c r="AW177" s="12" t="s">
        <v>32</v>
      </c>
      <c r="AX177" s="12" t="s">
        <v>77</v>
      </c>
      <c r="AY177" s="146" t="s">
        <v>126</v>
      </c>
    </row>
    <row r="178" spans="2:65" s="1" customFormat="1" ht="16.5" customHeight="1">
      <c r="B178" s="29"/>
      <c r="C178" s="130" t="s">
        <v>7</v>
      </c>
      <c r="D178" s="130" t="s">
        <v>128</v>
      </c>
      <c r="E178" s="131" t="s">
        <v>525</v>
      </c>
      <c r="F178" s="132" t="s">
        <v>526</v>
      </c>
      <c r="G178" s="133" t="s">
        <v>131</v>
      </c>
      <c r="H178" s="134">
        <v>5.52</v>
      </c>
      <c r="I178" s="135"/>
      <c r="J178" s="136">
        <f>ROUND(I178*H178,0)</f>
        <v>0</v>
      </c>
      <c r="K178" s="137"/>
      <c r="L178" s="29"/>
      <c r="M178" s="138" t="s">
        <v>1</v>
      </c>
      <c r="N178" s="139" t="s">
        <v>42</v>
      </c>
      <c r="P178" s="140">
        <f>O178*H178</f>
        <v>0</v>
      </c>
      <c r="Q178" s="140">
        <v>1.1E-4</v>
      </c>
      <c r="R178" s="140">
        <f>Q178*H178</f>
        <v>6.0720000000000001E-4</v>
      </c>
      <c r="S178" s="140">
        <v>6.0000000000000002E-5</v>
      </c>
      <c r="T178" s="141">
        <f>S178*H178</f>
        <v>3.3119999999999997E-4</v>
      </c>
      <c r="AR178" s="142" t="s">
        <v>132</v>
      </c>
      <c r="AT178" s="142" t="s">
        <v>128</v>
      </c>
      <c r="AU178" s="142" t="s">
        <v>86</v>
      </c>
      <c r="AY178" s="14" t="s">
        <v>126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4" t="s">
        <v>8</v>
      </c>
      <c r="BK178" s="143">
        <f>ROUND(I178*H178,0)</f>
        <v>0</v>
      </c>
      <c r="BL178" s="14" t="s">
        <v>132</v>
      </c>
      <c r="BM178" s="142" t="s">
        <v>527</v>
      </c>
    </row>
    <row r="179" spans="2:65" s="12" customFormat="1" ht="11.25">
      <c r="B179" s="144"/>
      <c r="D179" s="145" t="s">
        <v>134</v>
      </c>
      <c r="E179" s="146" t="s">
        <v>1</v>
      </c>
      <c r="F179" s="147" t="s">
        <v>528</v>
      </c>
      <c r="H179" s="148">
        <v>5.52</v>
      </c>
      <c r="I179" s="149"/>
      <c r="L179" s="144"/>
      <c r="M179" s="150"/>
      <c r="T179" s="151"/>
      <c r="AT179" s="146" t="s">
        <v>134</v>
      </c>
      <c r="AU179" s="146" t="s">
        <v>86</v>
      </c>
      <c r="AV179" s="12" t="s">
        <v>86</v>
      </c>
      <c r="AW179" s="12" t="s">
        <v>32</v>
      </c>
      <c r="AX179" s="12" t="s">
        <v>77</v>
      </c>
      <c r="AY179" s="146" t="s">
        <v>126</v>
      </c>
    </row>
    <row r="180" spans="2:65" s="1" customFormat="1" ht="33" customHeight="1">
      <c r="B180" s="29"/>
      <c r="C180" s="130" t="s">
        <v>238</v>
      </c>
      <c r="D180" s="130" t="s">
        <v>128</v>
      </c>
      <c r="E180" s="131" t="s">
        <v>529</v>
      </c>
      <c r="F180" s="132" t="s">
        <v>530</v>
      </c>
      <c r="G180" s="133" t="s">
        <v>143</v>
      </c>
      <c r="H180" s="134">
        <v>0.39600000000000002</v>
      </c>
      <c r="I180" s="135"/>
      <c r="J180" s="136">
        <f>ROUND(I180*H180,0)</f>
        <v>0</v>
      </c>
      <c r="K180" s="137"/>
      <c r="L180" s="29"/>
      <c r="M180" s="138" t="s">
        <v>1</v>
      </c>
      <c r="N180" s="139" t="s">
        <v>42</v>
      </c>
      <c r="P180" s="140">
        <f>O180*H180</f>
        <v>0</v>
      </c>
      <c r="Q180" s="140">
        <v>2.3010199999999998</v>
      </c>
      <c r="R180" s="140">
        <f>Q180*H180</f>
        <v>0.91120391999999995</v>
      </c>
      <c r="S180" s="140">
        <v>0</v>
      </c>
      <c r="T180" s="141">
        <f>S180*H180</f>
        <v>0</v>
      </c>
      <c r="AR180" s="142" t="s">
        <v>132</v>
      </c>
      <c r="AT180" s="142" t="s">
        <v>128</v>
      </c>
      <c r="AU180" s="142" t="s">
        <v>86</v>
      </c>
      <c r="AY180" s="14" t="s">
        <v>126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4" t="s">
        <v>8</v>
      </c>
      <c r="BK180" s="143">
        <f>ROUND(I180*H180,0)</f>
        <v>0</v>
      </c>
      <c r="BL180" s="14" t="s">
        <v>132</v>
      </c>
      <c r="BM180" s="142" t="s">
        <v>531</v>
      </c>
    </row>
    <row r="181" spans="2:65" s="12" customFormat="1" ht="11.25">
      <c r="B181" s="144"/>
      <c r="D181" s="145" t="s">
        <v>134</v>
      </c>
      <c r="E181" s="146" t="s">
        <v>1</v>
      </c>
      <c r="F181" s="147" t="s">
        <v>532</v>
      </c>
      <c r="H181" s="148">
        <v>0.39600000000000002</v>
      </c>
      <c r="I181" s="149"/>
      <c r="L181" s="144"/>
      <c r="M181" s="150"/>
      <c r="T181" s="151"/>
      <c r="AT181" s="146" t="s">
        <v>134</v>
      </c>
      <c r="AU181" s="146" t="s">
        <v>86</v>
      </c>
      <c r="AV181" s="12" t="s">
        <v>86</v>
      </c>
      <c r="AW181" s="12" t="s">
        <v>32</v>
      </c>
      <c r="AX181" s="12" t="s">
        <v>77</v>
      </c>
      <c r="AY181" s="146" t="s">
        <v>126</v>
      </c>
    </row>
    <row r="182" spans="2:65" s="1" customFormat="1" ht="33" customHeight="1">
      <c r="B182" s="29"/>
      <c r="C182" s="130" t="s">
        <v>243</v>
      </c>
      <c r="D182" s="130" t="s">
        <v>128</v>
      </c>
      <c r="E182" s="131" t="s">
        <v>533</v>
      </c>
      <c r="F182" s="132" t="s">
        <v>534</v>
      </c>
      <c r="G182" s="133" t="s">
        <v>143</v>
      </c>
      <c r="H182" s="134">
        <v>15.725</v>
      </c>
      <c r="I182" s="135"/>
      <c r="J182" s="136">
        <f>ROUND(I182*H182,0)</f>
        <v>0</v>
      </c>
      <c r="K182" s="137"/>
      <c r="L182" s="29"/>
      <c r="M182" s="138" t="s">
        <v>1</v>
      </c>
      <c r="N182" s="139" t="s">
        <v>42</v>
      </c>
      <c r="P182" s="140">
        <f>O182*H182</f>
        <v>0</v>
      </c>
      <c r="Q182" s="140">
        <v>2.5018699999999998</v>
      </c>
      <c r="R182" s="140">
        <f>Q182*H182</f>
        <v>39.341905749999995</v>
      </c>
      <c r="S182" s="140">
        <v>0</v>
      </c>
      <c r="T182" s="141">
        <f>S182*H182</f>
        <v>0</v>
      </c>
      <c r="AR182" s="142" t="s">
        <v>132</v>
      </c>
      <c r="AT182" s="142" t="s">
        <v>128</v>
      </c>
      <c r="AU182" s="142" t="s">
        <v>86</v>
      </c>
      <c r="AY182" s="14" t="s">
        <v>126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4" t="s">
        <v>8</v>
      </c>
      <c r="BK182" s="143">
        <f>ROUND(I182*H182,0)</f>
        <v>0</v>
      </c>
      <c r="BL182" s="14" t="s">
        <v>132</v>
      </c>
      <c r="BM182" s="142" t="s">
        <v>535</v>
      </c>
    </row>
    <row r="183" spans="2:65" s="12" customFormat="1" ht="11.25">
      <c r="B183" s="144"/>
      <c r="D183" s="145" t="s">
        <v>134</v>
      </c>
      <c r="E183" s="146" t="s">
        <v>1</v>
      </c>
      <c r="F183" s="147" t="s">
        <v>536</v>
      </c>
      <c r="H183" s="148">
        <v>15.725</v>
      </c>
      <c r="I183" s="149"/>
      <c r="L183" s="144"/>
      <c r="M183" s="150"/>
      <c r="T183" s="151"/>
      <c r="AT183" s="146" t="s">
        <v>134</v>
      </c>
      <c r="AU183" s="146" t="s">
        <v>86</v>
      </c>
      <c r="AV183" s="12" t="s">
        <v>86</v>
      </c>
      <c r="AW183" s="12" t="s">
        <v>32</v>
      </c>
      <c r="AX183" s="12" t="s">
        <v>77</v>
      </c>
      <c r="AY183" s="146" t="s">
        <v>126</v>
      </c>
    </row>
    <row r="184" spans="2:65" s="1" customFormat="1" ht="24.2" customHeight="1">
      <c r="B184" s="29"/>
      <c r="C184" s="130" t="s">
        <v>248</v>
      </c>
      <c r="D184" s="130" t="s">
        <v>128</v>
      </c>
      <c r="E184" s="131" t="s">
        <v>537</v>
      </c>
      <c r="F184" s="132" t="s">
        <v>538</v>
      </c>
      <c r="G184" s="133" t="s">
        <v>143</v>
      </c>
      <c r="H184" s="134">
        <v>15.725</v>
      </c>
      <c r="I184" s="135"/>
      <c r="J184" s="136">
        <f>ROUND(I184*H184,0)</f>
        <v>0</v>
      </c>
      <c r="K184" s="137"/>
      <c r="L184" s="29"/>
      <c r="M184" s="138" t="s">
        <v>1</v>
      </c>
      <c r="N184" s="139" t="s">
        <v>42</v>
      </c>
      <c r="P184" s="140">
        <f>O184*H184</f>
        <v>0</v>
      </c>
      <c r="Q184" s="140">
        <v>0</v>
      </c>
      <c r="R184" s="140">
        <f>Q184*H184</f>
        <v>0</v>
      </c>
      <c r="S184" s="140">
        <v>0</v>
      </c>
      <c r="T184" s="141">
        <f>S184*H184</f>
        <v>0</v>
      </c>
      <c r="AR184" s="142" t="s">
        <v>132</v>
      </c>
      <c r="AT184" s="142" t="s">
        <v>128</v>
      </c>
      <c r="AU184" s="142" t="s">
        <v>86</v>
      </c>
      <c r="AY184" s="14" t="s">
        <v>126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4" t="s">
        <v>8</v>
      </c>
      <c r="BK184" s="143">
        <f>ROUND(I184*H184,0)</f>
        <v>0</v>
      </c>
      <c r="BL184" s="14" t="s">
        <v>132</v>
      </c>
      <c r="BM184" s="142" t="s">
        <v>539</v>
      </c>
    </row>
    <row r="185" spans="2:65" s="1" customFormat="1" ht="24.2" customHeight="1">
      <c r="B185" s="29"/>
      <c r="C185" s="130" t="s">
        <v>253</v>
      </c>
      <c r="D185" s="130" t="s">
        <v>128</v>
      </c>
      <c r="E185" s="131" t="s">
        <v>540</v>
      </c>
      <c r="F185" s="132" t="s">
        <v>541</v>
      </c>
      <c r="G185" s="133" t="s">
        <v>143</v>
      </c>
      <c r="H185" s="134">
        <v>15.725</v>
      </c>
      <c r="I185" s="135"/>
      <c r="J185" s="136">
        <f>ROUND(I185*H185,0)</f>
        <v>0</v>
      </c>
      <c r="K185" s="137"/>
      <c r="L185" s="29"/>
      <c r="M185" s="138" t="s">
        <v>1</v>
      </c>
      <c r="N185" s="139" t="s">
        <v>42</v>
      </c>
      <c r="P185" s="140">
        <f>O185*H185</f>
        <v>0</v>
      </c>
      <c r="Q185" s="140">
        <v>0</v>
      </c>
      <c r="R185" s="140">
        <f>Q185*H185</f>
        <v>0</v>
      </c>
      <c r="S185" s="140">
        <v>0</v>
      </c>
      <c r="T185" s="141">
        <f>S185*H185</f>
        <v>0</v>
      </c>
      <c r="AR185" s="142" t="s">
        <v>132</v>
      </c>
      <c r="AT185" s="142" t="s">
        <v>128</v>
      </c>
      <c r="AU185" s="142" t="s">
        <v>86</v>
      </c>
      <c r="AY185" s="14" t="s">
        <v>126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4" t="s">
        <v>8</v>
      </c>
      <c r="BK185" s="143">
        <f>ROUND(I185*H185,0)</f>
        <v>0</v>
      </c>
      <c r="BL185" s="14" t="s">
        <v>132</v>
      </c>
      <c r="BM185" s="142" t="s">
        <v>542</v>
      </c>
    </row>
    <row r="186" spans="2:65" s="1" customFormat="1" ht="33" customHeight="1">
      <c r="B186" s="29"/>
      <c r="C186" s="130" t="s">
        <v>257</v>
      </c>
      <c r="D186" s="130" t="s">
        <v>128</v>
      </c>
      <c r="E186" s="131" t="s">
        <v>543</v>
      </c>
      <c r="F186" s="132" t="s">
        <v>544</v>
      </c>
      <c r="G186" s="133" t="s">
        <v>143</v>
      </c>
      <c r="H186" s="134">
        <v>15.725</v>
      </c>
      <c r="I186" s="135"/>
      <c r="J186" s="136">
        <f>ROUND(I186*H186,0)</f>
        <v>0</v>
      </c>
      <c r="K186" s="137"/>
      <c r="L186" s="29"/>
      <c r="M186" s="138" t="s">
        <v>1</v>
      </c>
      <c r="N186" s="139" t="s">
        <v>42</v>
      </c>
      <c r="P186" s="140">
        <f>O186*H186</f>
        <v>0</v>
      </c>
      <c r="Q186" s="140">
        <v>3.0300000000000001E-2</v>
      </c>
      <c r="R186" s="140">
        <f>Q186*H186</f>
        <v>0.47646749999999999</v>
      </c>
      <c r="S186" s="140">
        <v>0</v>
      </c>
      <c r="T186" s="141">
        <f>S186*H186</f>
        <v>0</v>
      </c>
      <c r="AR186" s="142" t="s">
        <v>132</v>
      </c>
      <c r="AT186" s="142" t="s">
        <v>128</v>
      </c>
      <c r="AU186" s="142" t="s">
        <v>86</v>
      </c>
      <c r="AY186" s="14" t="s">
        <v>126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4" t="s">
        <v>8</v>
      </c>
      <c r="BK186" s="143">
        <f>ROUND(I186*H186,0)</f>
        <v>0</v>
      </c>
      <c r="BL186" s="14" t="s">
        <v>132</v>
      </c>
      <c r="BM186" s="142" t="s">
        <v>545</v>
      </c>
    </row>
    <row r="187" spans="2:65" s="1" customFormat="1" ht="16.5" customHeight="1">
      <c r="B187" s="29"/>
      <c r="C187" s="130" t="s">
        <v>262</v>
      </c>
      <c r="D187" s="130" t="s">
        <v>128</v>
      </c>
      <c r="E187" s="131" t="s">
        <v>239</v>
      </c>
      <c r="F187" s="132" t="s">
        <v>240</v>
      </c>
      <c r="G187" s="133" t="s">
        <v>131</v>
      </c>
      <c r="H187" s="134">
        <v>1.1359999999999999</v>
      </c>
      <c r="I187" s="135"/>
      <c r="J187" s="136">
        <f>ROUND(I187*H187,0)</f>
        <v>0</v>
      </c>
      <c r="K187" s="137"/>
      <c r="L187" s="29"/>
      <c r="M187" s="138" t="s">
        <v>1</v>
      </c>
      <c r="N187" s="139" t="s">
        <v>42</v>
      </c>
      <c r="P187" s="140">
        <f>O187*H187</f>
        <v>0</v>
      </c>
      <c r="Q187" s="140">
        <v>1.6070000000000001E-2</v>
      </c>
      <c r="R187" s="140">
        <f>Q187*H187</f>
        <v>1.8255520000000001E-2</v>
      </c>
      <c r="S187" s="140">
        <v>0</v>
      </c>
      <c r="T187" s="141">
        <f>S187*H187</f>
        <v>0</v>
      </c>
      <c r="AR187" s="142" t="s">
        <v>132</v>
      </c>
      <c r="AT187" s="142" t="s">
        <v>128</v>
      </c>
      <c r="AU187" s="142" t="s">
        <v>86</v>
      </c>
      <c r="AY187" s="14" t="s">
        <v>126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4" t="s">
        <v>8</v>
      </c>
      <c r="BK187" s="143">
        <f>ROUND(I187*H187,0)</f>
        <v>0</v>
      </c>
      <c r="BL187" s="14" t="s">
        <v>132</v>
      </c>
      <c r="BM187" s="142" t="s">
        <v>546</v>
      </c>
    </row>
    <row r="188" spans="2:65" s="12" customFormat="1" ht="11.25">
      <c r="B188" s="144"/>
      <c r="D188" s="145" t="s">
        <v>134</v>
      </c>
      <c r="E188" s="146" t="s">
        <v>1</v>
      </c>
      <c r="F188" s="147" t="s">
        <v>547</v>
      </c>
      <c r="H188" s="148">
        <v>1.1359999999999999</v>
      </c>
      <c r="I188" s="149"/>
      <c r="L188" s="144"/>
      <c r="M188" s="150"/>
      <c r="T188" s="151"/>
      <c r="AT188" s="146" t="s">
        <v>134</v>
      </c>
      <c r="AU188" s="146" t="s">
        <v>86</v>
      </c>
      <c r="AV188" s="12" t="s">
        <v>86</v>
      </c>
      <c r="AW188" s="12" t="s">
        <v>32</v>
      </c>
      <c r="AX188" s="12" t="s">
        <v>77</v>
      </c>
      <c r="AY188" s="146" t="s">
        <v>126</v>
      </c>
    </row>
    <row r="189" spans="2:65" s="1" customFormat="1" ht="16.5" customHeight="1">
      <c r="B189" s="29"/>
      <c r="C189" s="130" t="s">
        <v>268</v>
      </c>
      <c r="D189" s="130" t="s">
        <v>128</v>
      </c>
      <c r="E189" s="131" t="s">
        <v>244</v>
      </c>
      <c r="F189" s="132" t="s">
        <v>245</v>
      </c>
      <c r="G189" s="133" t="s">
        <v>131</v>
      </c>
      <c r="H189" s="134">
        <v>1.1359999999999999</v>
      </c>
      <c r="I189" s="135"/>
      <c r="J189" s="136">
        <f>ROUND(I189*H189,0)</f>
        <v>0</v>
      </c>
      <c r="K189" s="137"/>
      <c r="L189" s="29"/>
      <c r="M189" s="138" t="s">
        <v>1</v>
      </c>
      <c r="N189" s="139" t="s">
        <v>42</v>
      </c>
      <c r="P189" s="140">
        <f>O189*H189</f>
        <v>0</v>
      </c>
      <c r="Q189" s="140">
        <v>0</v>
      </c>
      <c r="R189" s="140">
        <f>Q189*H189</f>
        <v>0</v>
      </c>
      <c r="S189" s="140">
        <v>0</v>
      </c>
      <c r="T189" s="141">
        <f>S189*H189</f>
        <v>0</v>
      </c>
      <c r="AR189" s="142" t="s">
        <v>132</v>
      </c>
      <c r="AT189" s="142" t="s">
        <v>128</v>
      </c>
      <c r="AU189" s="142" t="s">
        <v>86</v>
      </c>
      <c r="AY189" s="14" t="s">
        <v>126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4" t="s">
        <v>8</v>
      </c>
      <c r="BK189" s="143">
        <f>ROUND(I189*H189,0)</f>
        <v>0</v>
      </c>
      <c r="BL189" s="14" t="s">
        <v>132</v>
      </c>
      <c r="BM189" s="142" t="s">
        <v>548</v>
      </c>
    </row>
    <row r="190" spans="2:65" s="1" customFormat="1" ht="21.75" customHeight="1">
      <c r="B190" s="29"/>
      <c r="C190" s="130" t="s">
        <v>273</v>
      </c>
      <c r="D190" s="130" t="s">
        <v>128</v>
      </c>
      <c r="E190" s="131" t="s">
        <v>549</v>
      </c>
      <c r="F190" s="132" t="s">
        <v>550</v>
      </c>
      <c r="G190" s="133" t="s">
        <v>131</v>
      </c>
      <c r="H190" s="134">
        <v>131.04</v>
      </c>
      <c r="I190" s="135"/>
      <c r="J190" s="136">
        <f>ROUND(I190*H190,0)</f>
        <v>0</v>
      </c>
      <c r="K190" s="137"/>
      <c r="L190" s="29"/>
      <c r="M190" s="138" t="s">
        <v>1</v>
      </c>
      <c r="N190" s="139" t="s">
        <v>42</v>
      </c>
      <c r="P190" s="140">
        <f>O190*H190</f>
        <v>0</v>
      </c>
      <c r="Q190" s="140">
        <v>0</v>
      </c>
      <c r="R190" s="140">
        <f>Q190*H190</f>
        <v>0</v>
      </c>
      <c r="S190" s="140">
        <v>0</v>
      </c>
      <c r="T190" s="141">
        <f>S190*H190</f>
        <v>0</v>
      </c>
      <c r="AR190" s="142" t="s">
        <v>132</v>
      </c>
      <c r="AT190" s="142" t="s">
        <v>128</v>
      </c>
      <c r="AU190" s="142" t="s">
        <v>86</v>
      </c>
      <c r="AY190" s="14" t="s">
        <v>126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4" t="s">
        <v>8</v>
      </c>
      <c r="BK190" s="143">
        <f>ROUND(I190*H190,0)</f>
        <v>0</v>
      </c>
      <c r="BL190" s="14" t="s">
        <v>132</v>
      </c>
      <c r="BM190" s="142" t="s">
        <v>551</v>
      </c>
    </row>
    <row r="191" spans="2:65" s="12" customFormat="1" ht="11.25">
      <c r="B191" s="144"/>
      <c r="D191" s="145" t="s">
        <v>134</v>
      </c>
      <c r="E191" s="146" t="s">
        <v>1</v>
      </c>
      <c r="F191" s="147" t="s">
        <v>552</v>
      </c>
      <c r="H191" s="148">
        <v>131.04</v>
      </c>
      <c r="I191" s="149"/>
      <c r="L191" s="144"/>
      <c r="M191" s="150"/>
      <c r="T191" s="151"/>
      <c r="AT191" s="146" t="s">
        <v>134</v>
      </c>
      <c r="AU191" s="146" t="s">
        <v>86</v>
      </c>
      <c r="AV191" s="12" t="s">
        <v>86</v>
      </c>
      <c r="AW191" s="12" t="s">
        <v>32</v>
      </c>
      <c r="AX191" s="12" t="s">
        <v>77</v>
      </c>
      <c r="AY191" s="146" t="s">
        <v>126</v>
      </c>
    </row>
    <row r="192" spans="2:65" s="1" customFormat="1" ht="33" customHeight="1">
      <c r="B192" s="29"/>
      <c r="C192" s="130" t="s">
        <v>280</v>
      </c>
      <c r="D192" s="130" t="s">
        <v>128</v>
      </c>
      <c r="E192" s="131" t="s">
        <v>553</v>
      </c>
      <c r="F192" s="132" t="s">
        <v>554</v>
      </c>
      <c r="G192" s="133" t="s">
        <v>131</v>
      </c>
      <c r="H192" s="134">
        <v>131.04</v>
      </c>
      <c r="I192" s="135"/>
      <c r="J192" s="136">
        <f>ROUND(I192*H192,0)</f>
        <v>0</v>
      </c>
      <c r="K192" s="137"/>
      <c r="L192" s="29"/>
      <c r="M192" s="138" t="s">
        <v>1</v>
      </c>
      <c r="N192" s="139" t="s">
        <v>42</v>
      </c>
      <c r="P192" s="140">
        <f>O192*H192</f>
        <v>0</v>
      </c>
      <c r="Q192" s="140">
        <v>3.2000000000000002E-3</v>
      </c>
      <c r="R192" s="140">
        <f>Q192*H192</f>
        <v>0.41932799999999998</v>
      </c>
      <c r="S192" s="140">
        <v>0</v>
      </c>
      <c r="T192" s="141">
        <f>S192*H192</f>
        <v>0</v>
      </c>
      <c r="AR192" s="142" t="s">
        <v>132</v>
      </c>
      <c r="AT192" s="142" t="s">
        <v>128</v>
      </c>
      <c r="AU192" s="142" t="s">
        <v>86</v>
      </c>
      <c r="AY192" s="14" t="s">
        <v>126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4" t="s">
        <v>8</v>
      </c>
      <c r="BK192" s="143">
        <f>ROUND(I192*H192,0)</f>
        <v>0</v>
      </c>
      <c r="BL192" s="14" t="s">
        <v>132</v>
      </c>
      <c r="BM192" s="142" t="s">
        <v>555</v>
      </c>
    </row>
    <row r="193" spans="2:65" s="12" customFormat="1" ht="11.25">
      <c r="B193" s="144"/>
      <c r="D193" s="145" t="s">
        <v>134</v>
      </c>
      <c r="E193" s="146" t="s">
        <v>1</v>
      </c>
      <c r="F193" s="147" t="s">
        <v>552</v>
      </c>
      <c r="H193" s="148">
        <v>131.04</v>
      </c>
      <c r="I193" s="149"/>
      <c r="L193" s="144"/>
      <c r="M193" s="150"/>
      <c r="T193" s="151"/>
      <c r="AT193" s="146" t="s">
        <v>134</v>
      </c>
      <c r="AU193" s="146" t="s">
        <v>86</v>
      </c>
      <c r="AV193" s="12" t="s">
        <v>86</v>
      </c>
      <c r="AW193" s="12" t="s">
        <v>32</v>
      </c>
      <c r="AX193" s="12" t="s">
        <v>77</v>
      </c>
      <c r="AY193" s="146" t="s">
        <v>126</v>
      </c>
    </row>
    <row r="194" spans="2:65" s="1" customFormat="1" ht="24.2" customHeight="1">
      <c r="B194" s="29"/>
      <c r="C194" s="130" t="s">
        <v>284</v>
      </c>
      <c r="D194" s="130" t="s">
        <v>128</v>
      </c>
      <c r="E194" s="131" t="s">
        <v>556</v>
      </c>
      <c r="F194" s="132" t="s">
        <v>557</v>
      </c>
      <c r="G194" s="133" t="s">
        <v>329</v>
      </c>
      <c r="H194" s="134">
        <v>2</v>
      </c>
      <c r="I194" s="135"/>
      <c r="J194" s="136">
        <f>ROUND(I194*H194,0)</f>
        <v>0</v>
      </c>
      <c r="K194" s="137"/>
      <c r="L194" s="29"/>
      <c r="M194" s="138" t="s">
        <v>1</v>
      </c>
      <c r="N194" s="139" t="s">
        <v>42</v>
      </c>
      <c r="P194" s="140">
        <f>O194*H194</f>
        <v>0</v>
      </c>
      <c r="Q194" s="140">
        <v>1.7770000000000001E-2</v>
      </c>
      <c r="R194" s="140">
        <f>Q194*H194</f>
        <v>3.5540000000000002E-2</v>
      </c>
      <c r="S194" s="140">
        <v>0</v>
      </c>
      <c r="T194" s="141">
        <f>S194*H194</f>
        <v>0</v>
      </c>
      <c r="AR194" s="142" t="s">
        <v>132</v>
      </c>
      <c r="AT194" s="142" t="s">
        <v>128</v>
      </c>
      <c r="AU194" s="142" t="s">
        <v>86</v>
      </c>
      <c r="AY194" s="14" t="s">
        <v>126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4" t="s">
        <v>8</v>
      </c>
      <c r="BK194" s="143">
        <f>ROUND(I194*H194,0)</f>
        <v>0</v>
      </c>
      <c r="BL194" s="14" t="s">
        <v>132</v>
      </c>
      <c r="BM194" s="142" t="s">
        <v>558</v>
      </c>
    </row>
    <row r="195" spans="2:65" s="1" customFormat="1" ht="24.2" customHeight="1">
      <c r="B195" s="29"/>
      <c r="C195" s="152" t="s">
        <v>292</v>
      </c>
      <c r="D195" s="152" t="s">
        <v>195</v>
      </c>
      <c r="E195" s="153" t="s">
        <v>559</v>
      </c>
      <c r="F195" s="154" t="s">
        <v>560</v>
      </c>
      <c r="G195" s="155" t="s">
        <v>329</v>
      </c>
      <c r="H195" s="156">
        <v>1</v>
      </c>
      <c r="I195" s="157"/>
      <c r="J195" s="158">
        <f>ROUND(I195*H195,0)</f>
        <v>0</v>
      </c>
      <c r="K195" s="159"/>
      <c r="L195" s="160"/>
      <c r="M195" s="161" t="s">
        <v>1</v>
      </c>
      <c r="N195" s="162" t="s">
        <v>42</v>
      </c>
      <c r="P195" s="140">
        <f>O195*H195</f>
        <v>0</v>
      </c>
      <c r="Q195" s="140">
        <v>1.521E-2</v>
      </c>
      <c r="R195" s="140">
        <f>Q195*H195</f>
        <v>1.521E-2</v>
      </c>
      <c r="S195" s="140">
        <v>0</v>
      </c>
      <c r="T195" s="141">
        <f>S195*H195</f>
        <v>0</v>
      </c>
      <c r="AR195" s="142" t="s">
        <v>165</v>
      </c>
      <c r="AT195" s="142" t="s">
        <v>195</v>
      </c>
      <c r="AU195" s="142" t="s">
        <v>86</v>
      </c>
      <c r="AY195" s="14" t="s">
        <v>126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4" t="s">
        <v>8</v>
      </c>
      <c r="BK195" s="143">
        <f>ROUND(I195*H195,0)</f>
        <v>0</v>
      </c>
      <c r="BL195" s="14" t="s">
        <v>132</v>
      </c>
      <c r="BM195" s="142" t="s">
        <v>561</v>
      </c>
    </row>
    <row r="196" spans="2:65" s="1" customFormat="1" ht="24.2" customHeight="1">
      <c r="B196" s="29"/>
      <c r="C196" s="152" t="s">
        <v>297</v>
      </c>
      <c r="D196" s="152" t="s">
        <v>195</v>
      </c>
      <c r="E196" s="153" t="s">
        <v>562</v>
      </c>
      <c r="F196" s="154" t="s">
        <v>563</v>
      </c>
      <c r="G196" s="155" t="s">
        <v>329</v>
      </c>
      <c r="H196" s="156">
        <v>1</v>
      </c>
      <c r="I196" s="157"/>
      <c r="J196" s="158">
        <f>ROUND(I196*H196,0)</f>
        <v>0</v>
      </c>
      <c r="K196" s="159"/>
      <c r="L196" s="160"/>
      <c r="M196" s="161" t="s">
        <v>1</v>
      </c>
      <c r="N196" s="162" t="s">
        <v>42</v>
      </c>
      <c r="P196" s="140">
        <f>O196*H196</f>
        <v>0</v>
      </c>
      <c r="Q196" s="140">
        <v>1.8339999999999999E-2</v>
      </c>
      <c r="R196" s="140">
        <f>Q196*H196</f>
        <v>1.8339999999999999E-2</v>
      </c>
      <c r="S196" s="140">
        <v>0</v>
      </c>
      <c r="T196" s="141">
        <f>S196*H196</f>
        <v>0</v>
      </c>
      <c r="AR196" s="142" t="s">
        <v>165</v>
      </c>
      <c r="AT196" s="142" t="s">
        <v>195</v>
      </c>
      <c r="AU196" s="142" t="s">
        <v>86</v>
      </c>
      <c r="AY196" s="14" t="s">
        <v>126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4" t="s">
        <v>8</v>
      </c>
      <c r="BK196" s="143">
        <f>ROUND(I196*H196,0)</f>
        <v>0</v>
      </c>
      <c r="BL196" s="14" t="s">
        <v>132</v>
      </c>
      <c r="BM196" s="142" t="s">
        <v>564</v>
      </c>
    </row>
    <row r="197" spans="2:65" s="11" customFormat="1" ht="22.9" customHeight="1">
      <c r="B197" s="118"/>
      <c r="D197" s="119" t="s">
        <v>76</v>
      </c>
      <c r="E197" s="128" t="s">
        <v>170</v>
      </c>
      <c r="F197" s="128" t="s">
        <v>247</v>
      </c>
      <c r="I197" s="121"/>
      <c r="J197" s="129">
        <f>BK197</f>
        <v>0</v>
      </c>
      <c r="L197" s="118"/>
      <c r="M197" s="123"/>
      <c r="P197" s="124">
        <f>SUM(P198:P210)</f>
        <v>0</v>
      </c>
      <c r="R197" s="124">
        <f>SUM(R198:R210)</f>
        <v>3.5175999999999999E-2</v>
      </c>
      <c r="T197" s="125">
        <f>SUM(T198:T210)</f>
        <v>22.496076000000002</v>
      </c>
      <c r="AR197" s="119" t="s">
        <v>8</v>
      </c>
      <c r="AT197" s="126" t="s">
        <v>76</v>
      </c>
      <c r="AU197" s="126" t="s">
        <v>8</v>
      </c>
      <c r="AY197" s="119" t="s">
        <v>126</v>
      </c>
      <c r="BK197" s="127">
        <f>SUM(BK198:BK210)</f>
        <v>0</v>
      </c>
    </row>
    <row r="198" spans="2:65" s="1" customFormat="1" ht="33" customHeight="1">
      <c r="B198" s="29"/>
      <c r="C198" s="130" t="s">
        <v>303</v>
      </c>
      <c r="D198" s="130" t="s">
        <v>128</v>
      </c>
      <c r="E198" s="131" t="s">
        <v>565</v>
      </c>
      <c r="F198" s="132" t="s">
        <v>566</v>
      </c>
      <c r="G198" s="133" t="s">
        <v>131</v>
      </c>
      <c r="H198" s="134">
        <v>52.96</v>
      </c>
      <c r="I198" s="135"/>
      <c r="J198" s="136">
        <f>ROUND(I198*H198,0)</f>
        <v>0</v>
      </c>
      <c r="K198" s="137"/>
      <c r="L198" s="29"/>
      <c r="M198" s="138" t="s">
        <v>1</v>
      </c>
      <c r="N198" s="139" t="s">
        <v>42</v>
      </c>
      <c r="P198" s="140">
        <f>O198*H198</f>
        <v>0</v>
      </c>
      <c r="Q198" s="140">
        <v>1.2999999999999999E-4</v>
      </c>
      <c r="R198" s="140">
        <f>Q198*H198</f>
        <v>6.8847999999999991E-3</v>
      </c>
      <c r="S198" s="140">
        <v>0</v>
      </c>
      <c r="T198" s="141">
        <f>S198*H198</f>
        <v>0</v>
      </c>
      <c r="AR198" s="142" t="s">
        <v>132</v>
      </c>
      <c r="AT198" s="142" t="s">
        <v>128</v>
      </c>
      <c r="AU198" s="142" t="s">
        <v>86</v>
      </c>
      <c r="AY198" s="14" t="s">
        <v>126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4" t="s">
        <v>8</v>
      </c>
      <c r="BK198" s="143">
        <f>ROUND(I198*H198,0)</f>
        <v>0</v>
      </c>
      <c r="BL198" s="14" t="s">
        <v>132</v>
      </c>
      <c r="BM198" s="142" t="s">
        <v>567</v>
      </c>
    </row>
    <row r="199" spans="2:65" s="12" customFormat="1" ht="11.25">
      <c r="B199" s="144"/>
      <c r="D199" s="145" t="s">
        <v>134</v>
      </c>
      <c r="E199" s="146" t="s">
        <v>1</v>
      </c>
      <c r="F199" s="147" t="s">
        <v>568</v>
      </c>
      <c r="H199" s="148">
        <v>52.96</v>
      </c>
      <c r="I199" s="149"/>
      <c r="L199" s="144"/>
      <c r="M199" s="150"/>
      <c r="T199" s="151"/>
      <c r="AT199" s="146" t="s">
        <v>134</v>
      </c>
      <c r="AU199" s="146" t="s">
        <v>86</v>
      </c>
      <c r="AV199" s="12" t="s">
        <v>86</v>
      </c>
      <c r="AW199" s="12" t="s">
        <v>32</v>
      </c>
      <c r="AX199" s="12" t="s">
        <v>77</v>
      </c>
      <c r="AY199" s="146" t="s">
        <v>126</v>
      </c>
    </row>
    <row r="200" spans="2:65" s="1" customFormat="1" ht="24.2" customHeight="1">
      <c r="B200" s="29"/>
      <c r="C200" s="130" t="s">
        <v>308</v>
      </c>
      <c r="D200" s="130" t="s">
        <v>128</v>
      </c>
      <c r="E200" s="131" t="s">
        <v>569</v>
      </c>
      <c r="F200" s="132" t="s">
        <v>570</v>
      </c>
      <c r="G200" s="133" t="s">
        <v>131</v>
      </c>
      <c r="H200" s="134">
        <v>131.04</v>
      </c>
      <c r="I200" s="135"/>
      <c r="J200" s="136">
        <f>ROUND(I200*H200,0)</f>
        <v>0</v>
      </c>
      <c r="K200" s="137"/>
      <c r="L200" s="29"/>
      <c r="M200" s="138" t="s">
        <v>1</v>
      </c>
      <c r="N200" s="139" t="s">
        <v>42</v>
      </c>
      <c r="P200" s="140">
        <f>O200*H200</f>
        <v>0</v>
      </c>
      <c r="Q200" s="140">
        <v>3.0000000000000001E-5</v>
      </c>
      <c r="R200" s="140">
        <f>Q200*H200</f>
        <v>3.9312000000000001E-3</v>
      </c>
      <c r="S200" s="140">
        <v>0</v>
      </c>
      <c r="T200" s="141">
        <f>S200*H200</f>
        <v>0</v>
      </c>
      <c r="AR200" s="142" t="s">
        <v>132</v>
      </c>
      <c r="AT200" s="142" t="s">
        <v>128</v>
      </c>
      <c r="AU200" s="142" t="s">
        <v>86</v>
      </c>
      <c r="AY200" s="14" t="s">
        <v>126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4" t="s">
        <v>8</v>
      </c>
      <c r="BK200" s="143">
        <f>ROUND(I200*H200,0)</f>
        <v>0</v>
      </c>
      <c r="BL200" s="14" t="s">
        <v>132</v>
      </c>
      <c r="BM200" s="142" t="s">
        <v>571</v>
      </c>
    </row>
    <row r="201" spans="2:65" s="12" customFormat="1" ht="11.25">
      <c r="B201" s="144"/>
      <c r="D201" s="145" t="s">
        <v>134</v>
      </c>
      <c r="E201" s="146" t="s">
        <v>1</v>
      </c>
      <c r="F201" s="147" t="s">
        <v>552</v>
      </c>
      <c r="H201" s="148">
        <v>131.04</v>
      </c>
      <c r="I201" s="149"/>
      <c r="L201" s="144"/>
      <c r="M201" s="150"/>
      <c r="T201" s="151"/>
      <c r="AT201" s="146" t="s">
        <v>134</v>
      </c>
      <c r="AU201" s="146" t="s">
        <v>86</v>
      </c>
      <c r="AV201" s="12" t="s">
        <v>86</v>
      </c>
      <c r="AW201" s="12" t="s">
        <v>32</v>
      </c>
      <c r="AX201" s="12" t="s">
        <v>77</v>
      </c>
      <c r="AY201" s="146" t="s">
        <v>126</v>
      </c>
    </row>
    <row r="202" spans="2:65" s="1" customFormat="1" ht="16.5" customHeight="1">
      <c r="B202" s="29"/>
      <c r="C202" s="130" t="s">
        <v>314</v>
      </c>
      <c r="D202" s="130" t="s">
        <v>128</v>
      </c>
      <c r="E202" s="131" t="s">
        <v>572</v>
      </c>
      <c r="F202" s="132" t="s">
        <v>573</v>
      </c>
      <c r="G202" s="133" t="s">
        <v>329</v>
      </c>
      <c r="H202" s="134">
        <v>2</v>
      </c>
      <c r="I202" s="135"/>
      <c r="J202" s="136">
        <f>ROUND(I202*H202,0)</f>
        <v>0</v>
      </c>
      <c r="K202" s="137"/>
      <c r="L202" s="29"/>
      <c r="M202" s="138" t="s">
        <v>1</v>
      </c>
      <c r="N202" s="139" t="s">
        <v>42</v>
      </c>
      <c r="P202" s="140">
        <f>O202*H202</f>
        <v>0</v>
      </c>
      <c r="Q202" s="140">
        <v>1.8000000000000001E-4</v>
      </c>
      <c r="R202" s="140">
        <f>Q202*H202</f>
        <v>3.6000000000000002E-4</v>
      </c>
      <c r="S202" s="140">
        <v>0</v>
      </c>
      <c r="T202" s="141">
        <f>S202*H202</f>
        <v>0</v>
      </c>
      <c r="AR202" s="142" t="s">
        <v>132</v>
      </c>
      <c r="AT202" s="142" t="s">
        <v>128</v>
      </c>
      <c r="AU202" s="142" t="s">
        <v>86</v>
      </c>
      <c r="AY202" s="14" t="s">
        <v>126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4" t="s">
        <v>8</v>
      </c>
      <c r="BK202" s="143">
        <f>ROUND(I202*H202,0)</f>
        <v>0</v>
      </c>
      <c r="BL202" s="14" t="s">
        <v>132</v>
      </c>
      <c r="BM202" s="142" t="s">
        <v>574</v>
      </c>
    </row>
    <row r="203" spans="2:65" s="1" customFormat="1" ht="21.75" customHeight="1">
      <c r="B203" s="29"/>
      <c r="C203" s="152" t="s">
        <v>320</v>
      </c>
      <c r="D203" s="152" t="s">
        <v>195</v>
      </c>
      <c r="E203" s="153" t="s">
        <v>575</v>
      </c>
      <c r="F203" s="154" t="s">
        <v>576</v>
      </c>
      <c r="G203" s="155" t="s">
        <v>329</v>
      </c>
      <c r="H203" s="156">
        <v>2</v>
      </c>
      <c r="I203" s="157"/>
      <c r="J203" s="158">
        <f>ROUND(I203*H203,0)</f>
        <v>0</v>
      </c>
      <c r="K203" s="159"/>
      <c r="L203" s="160"/>
      <c r="M203" s="161" t="s">
        <v>1</v>
      </c>
      <c r="N203" s="162" t="s">
        <v>42</v>
      </c>
      <c r="P203" s="140">
        <f>O203*H203</f>
        <v>0</v>
      </c>
      <c r="Q203" s="140">
        <v>1.2E-2</v>
      </c>
      <c r="R203" s="140">
        <f>Q203*H203</f>
        <v>2.4E-2</v>
      </c>
      <c r="S203" s="140">
        <v>0</v>
      </c>
      <c r="T203" s="141">
        <f>S203*H203</f>
        <v>0</v>
      </c>
      <c r="AR203" s="142" t="s">
        <v>165</v>
      </c>
      <c r="AT203" s="142" t="s">
        <v>195</v>
      </c>
      <c r="AU203" s="142" t="s">
        <v>86</v>
      </c>
      <c r="AY203" s="14" t="s">
        <v>126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4" t="s">
        <v>8</v>
      </c>
      <c r="BK203" s="143">
        <f>ROUND(I203*H203,0)</f>
        <v>0</v>
      </c>
      <c r="BL203" s="14" t="s">
        <v>132</v>
      </c>
      <c r="BM203" s="142" t="s">
        <v>577</v>
      </c>
    </row>
    <row r="204" spans="2:65" s="1" customFormat="1" ht="24.2" customHeight="1">
      <c r="B204" s="29"/>
      <c r="C204" s="130" t="s">
        <v>326</v>
      </c>
      <c r="D204" s="130" t="s">
        <v>128</v>
      </c>
      <c r="E204" s="131" t="s">
        <v>578</v>
      </c>
      <c r="F204" s="132" t="s">
        <v>579</v>
      </c>
      <c r="G204" s="133" t="s">
        <v>329</v>
      </c>
      <c r="H204" s="134">
        <v>12</v>
      </c>
      <c r="I204" s="135"/>
      <c r="J204" s="136">
        <f>ROUND(I204*H204,0)</f>
        <v>0</v>
      </c>
      <c r="K204" s="137"/>
      <c r="L204" s="29"/>
      <c r="M204" s="138" t="s">
        <v>1</v>
      </c>
      <c r="N204" s="139" t="s">
        <v>42</v>
      </c>
      <c r="P204" s="140">
        <f>O204*H204</f>
        <v>0</v>
      </c>
      <c r="Q204" s="140">
        <v>0</v>
      </c>
      <c r="R204" s="140">
        <f>Q204*H204</f>
        <v>0</v>
      </c>
      <c r="S204" s="140">
        <v>0</v>
      </c>
      <c r="T204" s="141">
        <f>S204*H204</f>
        <v>0</v>
      </c>
      <c r="AR204" s="142" t="s">
        <v>132</v>
      </c>
      <c r="AT204" s="142" t="s">
        <v>128</v>
      </c>
      <c r="AU204" s="142" t="s">
        <v>86</v>
      </c>
      <c r="AY204" s="14" t="s">
        <v>126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4" t="s">
        <v>8</v>
      </c>
      <c r="BK204" s="143">
        <f>ROUND(I204*H204,0)</f>
        <v>0</v>
      </c>
      <c r="BL204" s="14" t="s">
        <v>132</v>
      </c>
      <c r="BM204" s="142" t="s">
        <v>580</v>
      </c>
    </row>
    <row r="205" spans="2:65" s="1" customFormat="1" ht="16.5" customHeight="1">
      <c r="B205" s="29"/>
      <c r="C205" s="152" t="s">
        <v>331</v>
      </c>
      <c r="D205" s="152" t="s">
        <v>195</v>
      </c>
      <c r="E205" s="153" t="s">
        <v>581</v>
      </c>
      <c r="F205" s="154" t="s">
        <v>582</v>
      </c>
      <c r="G205" s="155" t="s">
        <v>329</v>
      </c>
      <c r="H205" s="156">
        <v>12</v>
      </c>
      <c r="I205" s="157"/>
      <c r="J205" s="158">
        <f>ROUND(I205*H205,0)</f>
        <v>0</v>
      </c>
      <c r="K205" s="159"/>
      <c r="L205" s="160"/>
      <c r="M205" s="161" t="s">
        <v>1</v>
      </c>
      <c r="N205" s="162" t="s">
        <v>42</v>
      </c>
      <c r="P205" s="140">
        <f>O205*H205</f>
        <v>0</v>
      </c>
      <c r="Q205" s="140">
        <v>0</v>
      </c>
      <c r="R205" s="140">
        <f>Q205*H205</f>
        <v>0</v>
      </c>
      <c r="S205" s="140">
        <v>0</v>
      </c>
      <c r="T205" s="141">
        <f>S205*H205</f>
        <v>0</v>
      </c>
      <c r="AR205" s="142" t="s">
        <v>165</v>
      </c>
      <c r="AT205" s="142" t="s">
        <v>195</v>
      </c>
      <c r="AU205" s="142" t="s">
        <v>86</v>
      </c>
      <c r="AY205" s="14" t="s">
        <v>126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4" t="s">
        <v>8</v>
      </c>
      <c r="BK205" s="143">
        <f>ROUND(I205*H205,0)</f>
        <v>0</v>
      </c>
      <c r="BL205" s="14" t="s">
        <v>132</v>
      </c>
      <c r="BM205" s="142" t="s">
        <v>583</v>
      </c>
    </row>
    <row r="206" spans="2:65" s="1" customFormat="1" ht="37.9" customHeight="1">
      <c r="B206" s="29"/>
      <c r="C206" s="130" t="s">
        <v>336</v>
      </c>
      <c r="D206" s="130" t="s">
        <v>128</v>
      </c>
      <c r="E206" s="131" t="s">
        <v>584</v>
      </c>
      <c r="F206" s="132" t="s">
        <v>585</v>
      </c>
      <c r="G206" s="133" t="s">
        <v>143</v>
      </c>
      <c r="H206" s="134">
        <v>10.044</v>
      </c>
      <c r="I206" s="135"/>
      <c r="J206" s="136">
        <f>ROUND(I206*H206,0)</f>
        <v>0</v>
      </c>
      <c r="K206" s="137"/>
      <c r="L206" s="29"/>
      <c r="M206" s="138" t="s">
        <v>1</v>
      </c>
      <c r="N206" s="139" t="s">
        <v>42</v>
      </c>
      <c r="P206" s="140">
        <f>O206*H206</f>
        <v>0</v>
      </c>
      <c r="Q206" s="140">
        <v>0</v>
      </c>
      <c r="R206" s="140">
        <f>Q206*H206</f>
        <v>0</v>
      </c>
      <c r="S206" s="140">
        <v>2.2000000000000002</v>
      </c>
      <c r="T206" s="141">
        <f>S206*H206</f>
        <v>22.096800000000002</v>
      </c>
      <c r="AR206" s="142" t="s">
        <v>132</v>
      </c>
      <c r="AT206" s="142" t="s">
        <v>128</v>
      </c>
      <c r="AU206" s="142" t="s">
        <v>86</v>
      </c>
      <c r="AY206" s="14" t="s">
        <v>126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4" t="s">
        <v>8</v>
      </c>
      <c r="BK206" s="143">
        <f>ROUND(I206*H206,0)</f>
        <v>0</v>
      </c>
      <c r="BL206" s="14" t="s">
        <v>132</v>
      </c>
      <c r="BM206" s="142" t="s">
        <v>586</v>
      </c>
    </row>
    <row r="207" spans="2:65" s="12" customFormat="1" ht="11.25">
      <c r="B207" s="144"/>
      <c r="D207" s="145" t="s">
        <v>134</v>
      </c>
      <c r="E207" s="146" t="s">
        <v>1</v>
      </c>
      <c r="F207" s="147" t="s">
        <v>587</v>
      </c>
      <c r="H207" s="148">
        <v>10.044</v>
      </c>
      <c r="I207" s="149"/>
      <c r="L207" s="144"/>
      <c r="M207" s="150"/>
      <c r="T207" s="151"/>
      <c r="AT207" s="146" t="s">
        <v>134</v>
      </c>
      <c r="AU207" s="146" t="s">
        <v>86</v>
      </c>
      <c r="AV207" s="12" t="s">
        <v>86</v>
      </c>
      <c r="AW207" s="12" t="s">
        <v>32</v>
      </c>
      <c r="AX207" s="12" t="s">
        <v>77</v>
      </c>
      <c r="AY207" s="146" t="s">
        <v>126</v>
      </c>
    </row>
    <row r="208" spans="2:65" s="1" customFormat="1" ht="33" customHeight="1">
      <c r="B208" s="29"/>
      <c r="C208" s="130" t="s">
        <v>340</v>
      </c>
      <c r="D208" s="130" t="s">
        <v>128</v>
      </c>
      <c r="E208" s="131" t="s">
        <v>588</v>
      </c>
      <c r="F208" s="132" t="s">
        <v>589</v>
      </c>
      <c r="G208" s="133" t="s">
        <v>143</v>
      </c>
      <c r="H208" s="134">
        <v>10.044</v>
      </c>
      <c r="I208" s="135"/>
      <c r="J208" s="136">
        <f>ROUND(I208*H208,0)</f>
        <v>0</v>
      </c>
      <c r="K208" s="137"/>
      <c r="L208" s="29"/>
      <c r="M208" s="138" t="s">
        <v>1</v>
      </c>
      <c r="N208" s="139" t="s">
        <v>42</v>
      </c>
      <c r="P208" s="140">
        <f>O208*H208</f>
        <v>0</v>
      </c>
      <c r="Q208" s="140">
        <v>0</v>
      </c>
      <c r="R208" s="140">
        <f>Q208*H208</f>
        <v>0</v>
      </c>
      <c r="S208" s="140">
        <v>2.9000000000000001E-2</v>
      </c>
      <c r="T208" s="141">
        <f>S208*H208</f>
        <v>0.29127600000000003</v>
      </c>
      <c r="AR208" s="142" t="s">
        <v>132</v>
      </c>
      <c r="AT208" s="142" t="s">
        <v>128</v>
      </c>
      <c r="AU208" s="142" t="s">
        <v>86</v>
      </c>
      <c r="AY208" s="14" t="s">
        <v>126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4" t="s">
        <v>8</v>
      </c>
      <c r="BK208" s="143">
        <f>ROUND(I208*H208,0)</f>
        <v>0</v>
      </c>
      <c r="BL208" s="14" t="s">
        <v>132</v>
      </c>
      <c r="BM208" s="142" t="s">
        <v>590</v>
      </c>
    </row>
    <row r="209" spans="2:65" s="1" customFormat="1" ht="24.2" customHeight="1">
      <c r="B209" s="29"/>
      <c r="C209" s="130" t="s">
        <v>344</v>
      </c>
      <c r="D209" s="130" t="s">
        <v>128</v>
      </c>
      <c r="E209" s="131" t="s">
        <v>591</v>
      </c>
      <c r="F209" s="132" t="s">
        <v>592</v>
      </c>
      <c r="G209" s="133" t="s">
        <v>329</v>
      </c>
      <c r="H209" s="134">
        <v>2</v>
      </c>
      <c r="I209" s="135"/>
      <c r="J209" s="136">
        <f>ROUND(I209*H209,0)</f>
        <v>0</v>
      </c>
      <c r="K209" s="137"/>
      <c r="L209" s="29"/>
      <c r="M209" s="138" t="s">
        <v>1</v>
      </c>
      <c r="N209" s="139" t="s">
        <v>42</v>
      </c>
      <c r="P209" s="140">
        <f>O209*H209</f>
        <v>0</v>
      </c>
      <c r="Q209" s="140">
        <v>0</v>
      </c>
      <c r="R209" s="140">
        <f>Q209*H209</f>
        <v>0</v>
      </c>
      <c r="S209" s="140">
        <v>5.3999999999999999E-2</v>
      </c>
      <c r="T209" s="141">
        <f>S209*H209</f>
        <v>0.108</v>
      </c>
      <c r="AR209" s="142" t="s">
        <v>132</v>
      </c>
      <c r="AT209" s="142" t="s">
        <v>128</v>
      </c>
      <c r="AU209" s="142" t="s">
        <v>86</v>
      </c>
      <c r="AY209" s="14" t="s">
        <v>126</v>
      </c>
      <c r="BE209" s="143">
        <f>IF(N209="základní",J209,0)</f>
        <v>0</v>
      </c>
      <c r="BF209" s="143">
        <f>IF(N209="snížená",J209,0)</f>
        <v>0</v>
      </c>
      <c r="BG209" s="143">
        <f>IF(N209="zákl. přenesená",J209,0)</f>
        <v>0</v>
      </c>
      <c r="BH209" s="143">
        <f>IF(N209="sníž. přenesená",J209,0)</f>
        <v>0</v>
      </c>
      <c r="BI209" s="143">
        <f>IF(N209="nulová",J209,0)</f>
        <v>0</v>
      </c>
      <c r="BJ209" s="14" t="s">
        <v>8</v>
      </c>
      <c r="BK209" s="143">
        <f>ROUND(I209*H209,0)</f>
        <v>0</v>
      </c>
      <c r="BL209" s="14" t="s">
        <v>132</v>
      </c>
      <c r="BM209" s="142" t="s">
        <v>593</v>
      </c>
    </row>
    <row r="210" spans="2:65" s="12" customFormat="1" ht="11.25">
      <c r="B210" s="144"/>
      <c r="D210" s="145" t="s">
        <v>134</v>
      </c>
      <c r="E210" s="146" t="s">
        <v>1</v>
      </c>
      <c r="F210" s="147" t="s">
        <v>594</v>
      </c>
      <c r="H210" s="148">
        <v>2</v>
      </c>
      <c r="I210" s="149"/>
      <c r="L210" s="144"/>
      <c r="M210" s="150"/>
      <c r="T210" s="151"/>
      <c r="AT210" s="146" t="s">
        <v>134</v>
      </c>
      <c r="AU210" s="146" t="s">
        <v>86</v>
      </c>
      <c r="AV210" s="12" t="s">
        <v>86</v>
      </c>
      <c r="AW210" s="12" t="s">
        <v>32</v>
      </c>
      <c r="AX210" s="12" t="s">
        <v>77</v>
      </c>
      <c r="AY210" s="146" t="s">
        <v>126</v>
      </c>
    </row>
    <row r="211" spans="2:65" s="11" customFormat="1" ht="22.9" customHeight="1">
      <c r="B211" s="118"/>
      <c r="D211" s="119" t="s">
        <v>76</v>
      </c>
      <c r="E211" s="128" t="s">
        <v>266</v>
      </c>
      <c r="F211" s="128" t="s">
        <v>267</v>
      </c>
      <c r="I211" s="121"/>
      <c r="J211" s="129">
        <f>BK211</f>
        <v>0</v>
      </c>
      <c r="L211" s="118"/>
      <c r="M211" s="123"/>
      <c r="P211" s="124">
        <f>P212</f>
        <v>0</v>
      </c>
      <c r="R211" s="124">
        <f>R212</f>
        <v>0</v>
      </c>
      <c r="T211" s="125">
        <f>T212</f>
        <v>0</v>
      </c>
      <c r="AR211" s="119" t="s">
        <v>8</v>
      </c>
      <c r="AT211" s="126" t="s">
        <v>76</v>
      </c>
      <c r="AU211" s="126" t="s">
        <v>8</v>
      </c>
      <c r="AY211" s="119" t="s">
        <v>126</v>
      </c>
      <c r="BK211" s="127">
        <f>BK212</f>
        <v>0</v>
      </c>
    </row>
    <row r="212" spans="2:65" s="1" customFormat="1" ht="33" customHeight="1">
      <c r="B212" s="29"/>
      <c r="C212" s="130" t="s">
        <v>348</v>
      </c>
      <c r="D212" s="130" t="s">
        <v>128</v>
      </c>
      <c r="E212" s="131" t="s">
        <v>595</v>
      </c>
      <c r="F212" s="132" t="s">
        <v>596</v>
      </c>
      <c r="G212" s="133" t="s">
        <v>173</v>
      </c>
      <c r="H212" s="134">
        <v>23.081</v>
      </c>
      <c r="I212" s="135"/>
      <c r="J212" s="136">
        <f>ROUND(I212*H212,0)</f>
        <v>0</v>
      </c>
      <c r="K212" s="137"/>
      <c r="L212" s="29"/>
      <c r="M212" s="138" t="s">
        <v>1</v>
      </c>
      <c r="N212" s="139" t="s">
        <v>42</v>
      </c>
      <c r="P212" s="140">
        <f>O212*H212</f>
        <v>0</v>
      </c>
      <c r="Q212" s="140">
        <v>0</v>
      </c>
      <c r="R212" s="140">
        <f>Q212*H212</f>
        <v>0</v>
      </c>
      <c r="S212" s="140">
        <v>0</v>
      </c>
      <c r="T212" s="141">
        <f>S212*H212</f>
        <v>0</v>
      </c>
      <c r="AR212" s="142" t="s">
        <v>132</v>
      </c>
      <c r="AT212" s="142" t="s">
        <v>128</v>
      </c>
      <c r="AU212" s="142" t="s">
        <v>86</v>
      </c>
      <c r="AY212" s="14" t="s">
        <v>126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4" t="s">
        <v>8</v>
      </c>
      <c r="BK212" s="143">
        <f>ROUND(I212*H212,0)</f>
        <v>0</v>
      </c>
      <c r="BL212" s="14" t="s">
        <v>132</v>
      </c>
      <c r="BM212" s="142" t="s">
        <v>597</v>
      </c>
    </row>
    <row r="213" spans="2:65" s="11" customFormat="1" ht="22.9" customHeight="1">
      <c r="B213" s="118"/>
      <c r="D213" s="119" t="s">
        <v>76</v>
      </c>
      <c r="E213" s="128" t="s">
        <v>278</v>
      </c>
      <c r="F213" s="128" t="s">
        <v>279</v>
      </c>
      <c r="I213" s="121"/>
      <c r="J213" s="129">
        <f>BK213</f>
        <v>0</v>
      </c>
      <c r="L213" s="118"/>
      <c r="M213" s="123"/>
      <c r="P213" s="124">
        <f>P214</f>
        <v>0</v>
      </c>
      <c r="R213" s="124">
        <f>R214</f>
        <v>0</v>
      </c>
      <c r="T213" s="125">
        <f>T214</f>
        <v>0</v>
      </c>
      <c r="AR213" s="119" t="s">
        <v>8</v>
      </c>
      <c r="AT213" s="126" t="s">
        <v>76</v>
      </c>
      <c r="AU213" s="126" t="s">
        <v>8</v>
      </c>
      <c r="AY213" s="119" t="s">
        <v>126</v>
      </c>
      <c r="BK213" s="127">
        <f>BK214</f>
        <v>0</v>
      </c>
    </row>
    <row r="214" spans="2:65" s="1" customFormat="1" ht="21.75" customHeight="1">
      <c r="B214" s="29"/>
      <c r="C214" s="130" t="s">
        <v>352</v>
      </c>
      <c r="D214" s="130" t="s">
        <v>128</v>
      </c>
      <c r="E214" s="131" t="s">
        <v>598</v>
      </c>
      <c r="F214" s="132" t="s">
        <v>599</v>
      </c>
      <c r="G214" s="133" t="s">
        <v>173</v>
      </c>
      <c r="H214" s="134">
        <v>53.124000000000002</v>
      </c>
      <c r="I214" s="135"/>
      <c r="J214" s="136">
        <f>ROUND(I214*H214,0)</f>
        <v>0</v>
      </c>
      <c r="K214" s="137"/>
      <c r="L214" s="29"/>
      <c r="M214" s="138" t="s">
        <v>1</v>
      </c>
      <c r="N214" s="139" t="s">
        <v>42</v>
      </c>
      <c r="P214" s="140">
        <f>O214*H214</f>
        <v>0</v>
      </c>
      <c r="Q214" s="140">
        <v>0</v>
      </c>
      <c r="R214" s="140">
        <f>Q214*H214</f>
        <v>0</v>
      </c>
      <c r="S214" s="140">
        <v>0</v>
      </c>
      <c r="T214" s="141">
        <f>S214*H214</f>
        <v>0</v>
      </c>
      <c r="AR214" s="142" t="s">
        <v>132</v>
      </c>
      <c r="AT214" s="142" t="s">
        <v>128</v>
      </c>
      <c r="AU214" s="142" t="s">
        <v>86</v>
      </c>
      <c r="AY214" s="14" t="s">
        <v>126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4" t="s">
        <v>8</v>
      </c>
      <c r="BK214" s="143">
        <f>ROUND(I214*H214,0)</f>
        <v>0</v>
      </c>
      <c r="BL214" s="14" t="s">
        <v>132</v>
      </c>
      <c r="BM214" s="142" t="s">
        <v>600</v>
      </c>
    </row>
    <row r="215" spans="2:65" s="11" customFormat="1" ht="25.9" customHeight="1">
      <c r="B215" s="118"/>
      <c r="D215" s="119" t="s">
        <v>76</v>
      </c>
      <c r="E215" s="120" t="s">
        <v>288</v>
      </c>
      <c r="F215" s="120" t="s">
        <v>289</v>
      </c>
      <c r="I215" s="121"/>
      <c r="J215" s="122">
        <f>BK215</f>
        <v>0</v>
      </c>
      <c r="L215" s="118"/>
      <c r="M215" s="123"/>
      <c r="P215" s="124">
        <f>P216+P218+P221+P238+P242+P245</f>
        <v>0</v>
      </c>
      <c r="R215" s="124">
        <f>R216+R218+R221+R238+R242+R245</f>
        <v>0.24857284000000002</v>
      </c>
      <c r="T215" s="125">
        <f>T216+T218+T221+T238+T242+T245</f>
        <v>0.58140000000000014</v>
      </c>
      <c r="AR215" s="119" t="s">
        <v>86</v>
      </c>
      <c r="AT215" s="126" t="s">
        <v>76</v>
      </c>
      <c r="AU215" s="126" t="s">
        <v>77</v>
      </c>
      <c r="AY215" s="119" t="s">
        <v>126</v>
      </c>
      <c r="BK215" s="127">
        <f>BK216+BK218+BK221+BK238+BK242+BK245</f>
        <v>0</v>
      </c>
    </row>
    <row r="216" spans="2:65" s="11" customFormat="1" ht="22.9" customHeight="1">
      <c r="B216" s="118"/>
      <c r="D216" s="119" t="s">
        <v>76</v>
      </c>
      <c r="E216" s="128" t="s">
        <v>601</v>
      </c>
      <c r="F216" s="128" t="s">
        <v>602</v>
      </c>
      <c r="I216" s="121"/>
      <c r="J216" s="129">
        <f>BK216</f>
        <v>0</v>
      </c>
      <c r="L216" s="118"/>
      <c r="M216" s="123"/>
      <c r="P216" s="124">
        <f>P217</f>
        <v>0</v>
      </c>
      <c r="R216" s="124">
        <f>R217</f>
        <v>0</v>
      </c>
      <c r="T216" s="125">
        <f>T217</f>
        <v>0</v>
      </c>
      <c r="AR216" s="119" t="s">
        <v>86</v>
      </c>
      <c r="AT216" s="126" t="s">
        <v>76</v>
      </c>
      <c r="AU216" s="126" t="s">
        <v>8</v>
      </c>
      <c r="AY216" s="119" t="s">
        <v>126</v>
      </c>
      <c r="BK216" s="127">
        <f>BK217</f>
        <v>0</v>
      </c>
    </row>
    <row r="217" spans="2:65" s="1" customFormat="1" ht="16.5" customHeight="1">
      <c r="B217" s="29"/>
      <c r="C217" s="130" t="s">
        <v>356</v>
      </c>
      <c r="D217" s="130" t="s">
        <v>128</v>
      </c>
      <c r="E217" s="131" t="s">
        <v>603</v>
      </c>
      <c r="F217" s="132" t="s">
        <v>604</v>
      </c>
      <c r="G217" s="133" t="s">
        <v>605</v>
      </c>
      <c r="H217" s="134">
        <v>1</v>
      </c>
      <c r="I217" s="135">
        <f>Elektro!G108</f>
        <v>0</v>
      </c>
      <c r="J217" s="136">
        <f>ROUND(I217*H217,0)</f>
        <v>0</v>
      </c>
      <c r="K217" s="137"/>
      <c r="L217" s="29"/>
      <c r="M217" s="138" t="s">
        <v>1</v>
      </c>
      <c r="N217" s="139" t="s">
        <v>42</v>
      </c>
      <c r="P217" s="140">
        <f>O217*H217</f>
        <v>0</v>
      </c>
      <c r="Q217" s="140">
        <v>0</v>
      </c>
      <c r="R217" s="140">
        <f>Q217*H217</f>
        <v>0</v>
      </c>
      <c r="S217" s="140">
        <v>0</v>
      </c>
      <c r="T217" s="141">
        <f>S217*H217</f>
        <v>0</v>
      </c>
      <c r="AR217" s="142" t="s">
        <v>208</v>
      </c>
      <c r="AT217" s="142" t="s">
        <v>128</v>
      </c>
      <c r="AU217" s="142" t="s">
        <v>86</v>
      </c>
      <c r="AY217" s="14" t="s">
        <v>126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4" t="s">
        <v>8</v>
      </c>
      <c r="BK217" s="143">
        <f>ROUND(I217*H217,0)</f>
        <v>0</v>
      </c>
      <c r="BL217" s="14" t="s">
        <v>208</v>
      </c>
      <c r="BM217" s="142" t="s">
        <v>606</v>
      </c>
    </row>
    <row r="218" spans="2:65" s="11" customFormat="1" ht="22.9" customHeight="1">
      <c r="B218" s="118"/>
      <c r="D218" s="119" t="s">
        <v>76</v>
      </c>
      <c r="E218" s="128" t="s">
        <v>607</v>
      </c>
      <c r="F218" s="128" t="s">
        <v>608</v>
      </c>
      <c r="I218" s="121"/>
      <c r="J218" s="129">
        <f>BK218</f>
        <v>0</v>
      </c>
      <c r="L218" s="118"/>
      <c r="M218" s="123"/>
      <c r="P218" s="124">
        <f>SUM(P219:P220)</f>
        <v>0</v>
      </c>
      <c r="R218" s="124">
        <f>SUM(R219:R220)</f>
        <v>0</v>
      </c>
      <c r="T218" s="125">
        <f>SUM(T219:T220)</f>
        <v>0</v>
      </c>
      <c r="AR218" s="119" t="s">
        <v>86</v>
      </c>
      <c r="AT218" s="126" t="s">
        <v>76</v>
      </c>
      <c r="AU218" s="126" t="s">
        <v>8</v>
      </c>
      <c r="AY218" s="119" t="s">
        <v>126</v>
      </c>
      <c r="BK218" s="127">
        <f>SUM(BK219:BK220)</f>
        <v>0</v>
      </c>
    </row>
    <row r="219" spans="2:65" s="1" customFormat="1" ht="16.5" customHeight="1">
      <c r="B219" s="29"/>
      <c r="C219" s="130" t="s">
        <v>360</v>
      </c>
      <c r="D219" s="130" t="s">
        <v>128</v>
      </c>
      <c r="E219" s="131" t="s">
        <v>609</v>
      </c>
      <c r="F219" s="132" t="s">
        <v>610</v>
      </c>
      <c r="G219" s="133" t="s">
        <v>605</v>
      </c>
      <c r="H219" s="134">
        <v>1</v>
      </c>
      <c r="I219" s="135">
        <f>VZT!F52</f>
        <v>0</v>
      </c>
      <c r="J219" s="136">
        <f>ROUND(I219*H219,0)</f>
        <v>0</v>
      </c>
      <c r="K219" s="137"/>
      <c r="L219" s="29"/>
      <c r="M219" s="138" t="s">
        <v>1</v>
      </c>
      <c r="N219" s="139" t="s">
        <v>42</v>
      </c>
      <c r="P219" s="140">
        <f>O219*H219</f>
        <v>0</v>
      </c>
      <c r="Q219" s="140">
        <v>0</v>
      </c>
      <c r="R219" s="140">
        <f>Q219*H219</f>
        <v>0</v>
      </c>
      <c r="S219" s="140">
        <v>0</v>
      </c>
      <c r="T219" s="141">
        <f>S219*H219</f>
        <v>0</v>
      </c>
      <c r="AR219" s="142" t="s">
        <v>208</v>
      </c>
      <c r="AT219" s="142" t="s">
        <v>128</v>
      </c>
      <c r="AU219" s="142" t="s">
        <v>86</v>
      </c>
      <c r="AY219" s="14" t="s">
        <v>126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4" t="s">
        <v>8</v>
      </c>
      <c r="BK219" s="143">
        <f>ROUND(I219*H219,0)</f>
        <v>0</v>
      </c>
      <c r="BL219" s="14" t="s">
        <v>208</v>
      </c>
      <c r="BM219" s="142" t="s">
        <v>611</v>
      </c>
    </row>
    <row r="220" spans="2:65" s="1" customFormat="1" ht="24.2" customHeight="1">
      <c r="B220" s="29"/>
      <c r="C220" s="130" t="s">
        <v>364</v>
      </c>
      <c r="D220" s="130" t="s">
        <v>128</v>
      </c>
      <c r="E220" s="131" t="s">
        <v>612</v>
      </c>
      <c r="F220" s="132" t="s">
        <v>613</v>
      </c>
      <c r="G220" s="133" t="s">
        <v>430</v>
      </c>
      <c r="H220" s="163"/>
      <c r="I220" s="135"/>
      <c r="J220" s="136">
        <f>ROUND(I220*H220,0)</f>
        <v>0</v>
      </c>
      <c r="K220" s="137"/>
      <c r="L220" s="29"/>
      <c r="M220" s="138" t="s">
        <v>1</v>
      </c>
      <c r="N220" s="139" t="s">
        <v>42</v>
      </c>
      <c r="P220" s="140">
        <f>O220*H220</f>
        <v>0</v>
      </c>
      <c r="Q220" s="140">
        <v>0</v>
      </c>
      <c r="R220" s="140">
        <f>Q220*H220</f>
        <v>0</v>
      </c>
      <c r="S220" s="140">
        <v>0</v>
      </c>
      <c r="T220" s="141">
        <f>S220*H220</f>
        <v>0</v>
      </c>
      <c r="AR220" s="142" t="s">
        <v>208</v>
      </c>
      <c r="AT220" s="142" t="s">
        <v>128</v>
      </c>
      <c r="AU220" s="142" t="s">
        <v>86</v>
      </c>
      <c r="AY220" s="14" t="s">
        <v>126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4" t="s">
        <v>8</v>
      </c>
      <c r="BK220" s="143">
        <f>ROUND(I220*H220,0)</f>
        <v>0</v>
      </c>
      <c r="BL220" s="14" t="s">
        <v>208</v>
      </c>
      <c r="BM220" s="142" t="s">
        <v>614</v>
      </c>
    </row>
    <row r="221" spans="2:65" s="11" customFormat="1" ht="22.9" customHeight="1">
      <c r="B221" s="118"/>
      <c r="D221" s="119" t="s">
        <v>76</v>
      </c>
      <c r="E221" s="128" t="s">
        <v>615</v>
      </c>
      <c r="F221" s="128" t="s">
        <v>616</v>
      </c>
      <c r="I221" s="121"/>
      <c r="J221" s="129">
        <f>BK221</f>
        <v>0</v>
      </c>
      <c r="L221" s="118"/>
      <c r="M221" s="123"/>
      <c r="P221" s="124">
        <f>SUM(P222:P237)</f>
        <v>0</v>
      </c>
      <c r="R221" s="124">
        <f>SUM(R222:R237)</f>
        <v>5.1840000000000004E-2</v>
      </c>
      <c r="T221" s="125">
        <f>SUM(T222:T237)</f>
        <v>0</v>
      </c>
      <c r="AR221" s="119" t="s">
        <v>86</v>
      </c>
      <c r="AT221" s="126" t="s">
        <v>76</v>
      </c>
      <c r="AU221" s="126" t="s">
        <v>8</v>
      </c>
      <c r="AY221" s="119" t="s">
        <v>126</v>
      </c>
      <c r="BK221" s="127">
        <f>SUM(BK222:BK237)</f>
        <v>0</v>
      </c>
    </row>
    <row r="222" spans="2:65" s="1" customFormat="1" ht="24.2" customHeight="1">
      <c r="B222" s="29"/>
      <c r="C222" s="130" t="s">
        <v>368</v>
      </c>
      <c r="D222" s="130" t="s">
        <v>128</v>
      </c>
      <c r="E222" s="131" t="s">
        <v>617</v>
      </c>
      <c r="F222" s="132" t="s">
        <v>618</v>
      </c>
      <c r="G222" s="133" t="s">
        <v>329</v>
      </c>
      <c r="H222" s="134">
        <v>1</v>
      </c>
      <c r="I222" s="135"/>
      <c r="J222" s="136">
        <f t="shared" ref="J222:J230" si="0">ROUND(I222*H222,0)</f>
        <v>0</v>
      </c>
      <c r="K222" s="137"/>
      <c r="L222" s="29"/>
      <c r="M222" s="138" t="s">
        <v>1</v>
      </c>
      <c r="N222" s="139" t="s">
        <v>42</v>
      </c>
      <c r="P222" s="140">
        <f t="shared" ref="P222:P230" si="1">O222*H222</f>
        <v>0</v>
      </c>
      <c r="Q222" s="140">
        <v>0</v>
      </c>
      <c r="R222" s="140">
        <f t="shared" ref="R222:R230" si="2">Q222*H222</f>
        <v>0</v>
      </c>
      <c r="S222" s="140">
        <v>0</v>
      </c>
      <c r="T222" s="141">
        <f t="shared" ref="T222:T230" si="3">S222*H222</f>
        <v>0</v>
      </c>
      <c r="AR222" s="142" t="s">
        <v>208</v>
      </c>
      <c r="AT222" s="142" t="s">
        <v>128</v>
      </c>
      <c r="AU222" s="142" t="s">
        <v>86</v>
      </c>
      <c r="AY222" s="14" t="s">
        <v>126</v>
      </c>
      <c r="BE222" s="143">
        <f t="shared" ref="BE222:BE230" si="4">IF(N222="základní",J222,0)</f>
        <v>0</v>
      </c>
      <c r="BF222" s="143">
        <f t="shared" ref="BF222:BF230" si="5">IF(N222="snížená",J222,0)</f>
        <v>0</v>
      </c>
      <c r="BG222" s="143">
        <f t="shared" ref="BG222:BG230" si="6">IF(N222="zákl. přenesená",J222,0)</f>
        <v>0</v>
      </c>
      <c r="BH222" s="143">
        <f t="shared" ref="BH222:BH230" si="7">IF(N222="sníž. přenesená",J222,0)</f>
        <v>0</v>
      </c>
      <c r="BI222" s="143">
        <f t="shared" ref="BI222:BI230" si="8">IF(N222="nulová",J222,0)</f>
        <v>0</v>
      </c>
      <c r="BJ222" s="14" t="s">
        <v>8</v>
      </c>
      <c r="BK222" s="143">
        <f t="shared" ref="BK222:BK230" si="9">ROUND(I222*H222,0)</f>
        <v>0</v>
      </c>
      <c r="BL222" s="14" t="s">
        <v>208</v>
      </c>
      <c r="BM222" s="142" t="s">
        <v>619</v>
      </c>
    </row>
    <row r="223" spans="2:65" s="1" customFormat="1" ht="24.2" customHeight="1">
      <c r="B223" s="29"/>
      <c r="C223" s="130" t="s">
        <v>372</v>
      </c>
      <c r="D223" s="130" t="s">
        <v>128</v>
      </c>
      <c r="E223" s="131" t="s">
        <v>620</v>
      </c>
      <c r="F223" s="132" t="s">
        <v>621</v>
      </c>
      <c r="G223" s="133" t="s">
        <v>329</v>
      </c>
      <c r="H223" s="134">
        <v>1</v>
      </c>
      <c r="I223" s="135"/>
      <c r="J223" s="136">
        <f t="shared" si="0"/>
        <v>0</v>
      </c>
      <c r="K223" s="137"/>
      <c r="L223" s="29"/>
      <c r="M223" s="138" t="s">
        <v>1</v>
      </c>
      <c r="N223" s="139" t="s">
        <v>42</v>
      </c>
      <c r="P223" s="140">
        <f t="shared" si="1"/>
        <v>0</v>
      </c>
      <c r="Q223" s="140">
        <v>0</v>
      </c>
      <c r="R223" s="140">
        <f t="shared" si="2"/>
        <v>0</v>
      </c>
      <c r="S223" s="140">
        <v>0</v>
      </c>
      <c r="T223" s="141">
        <f t="shared" si="3"/>
        <v>0</v>
      </c>
      <c r="AR223" s="142" t="s">
        <v>208</v>
      </c>
      <c r="AT223" s="142" t="s">
        <v>128</v>
      </c>
      <c r="AU223" s="142" t="s">
        <v>86</v>
      </c>
      <c r="AY223" s="14" t="s">
        <v>126</v>
      </c>
      <c r="BE223" s="143">
        <f t="shared" si="4"/>
        <v>0</v>
      </c>
      <c r="BF223" s="143">
        <f t="shared" si="5"/>
        <v>0</v>
      </c>
      <c r="BG223" s="143">
        <f t="shared" si="6"/>
        <v>0</v>
      </c>
      <c r="BH223" s="143">
        <f t="shared" si="7"/>
        <v>0</v>
      </c>
      <c r="BI223" s="143">
        <f t="shared" si="8"/>
        <v>0</v>
      </c>
      <c r="BJ223" s="14" t="s">
        <v>8</v>
      </c>
      <c r="BK223" s="143">
        <f t="shared" si="9"/>
        <v>0</v>
      </c>
      <c r="BL223" s="14" t="s">
        <v>208</v>
      </c>
      <c r="BM223" s="142" t="s">
        <v>622</v>
      </c>
    </row>
    <row r="224" spans="2:65" s="1" customFormat="1" ht="24.2" customHeight="1">
      <c r="B224" s="29"/>
      <c r="C224" s="152" t="s">
        <v>376</v>
      </c>
      <c r="D224" s="152" t="s">
        <v>195</v>
      </c>
      <c r="E224" s="153" t="s">
        <v>623</v>
      </c>
      <c r="F224" s="154" t="s">
        <v>624</v>
      </c>
      <c r="G224" s="155" t="s">
        <v>329</v>
      </c>
      <c r="H224" s="156">
        <v>1</v>
      </c>
      <c r="I224" s="157"/>
      <c r="J224" s="158">
        <f t="shared" si="0"/>
        <v>0</v>
      </c>
      <c r="K224" s="159"/>
      <c r="L224" s="160"/>
      <c r="M224" s="161" t="s">
        <v>1</v>
      </c>
      <c r="N224" s="162" t="s">
        <v>42</v>
      </c>
      <c r="P224" s="140">
        <f t="shared" si="1"/>
        <v>0</v>
      </c>
      <c r="Q224" s="140">
        <v>1.95E-2</v>
      </c>
      <c r="R224" s="140">
        <f t="shared" si="2"/>
        <v>1.95E-2</v>
      </c>
      <c r="S224" s="140">
        <v>0</v>
      </c>
      <c r="T224" s="141">
        <f t="shared" si="3"/>
        <v>0</v>
      </c>
      <c r="AR224" s="142" t="s">
        <v>292</v>
      </c>
      <c r="AT224" s="142" t="s">
        <v>195</v>
      </c>
      <c r="AU224" s="142" t="s">
        <v>86</v>
      </c>
      <c r="AY224" s="14" t="s">
        <v>126</v>
      </c>
      <c r="BE224" s="143">
        <f t="shared" si="4"/>
        <v>0</v>
      </c>
      <c r="BF224" s="143">
        <f t="shared" si="5"/>
        <v>0</v>
      </c>
      <c r="BG224" s="143">
        <f t="shared" si="6"/>
        <v>0</v>
      </c>
      <c r="BH224" s="143">
        <f t="shared" si="7"/>
        <v>0</v>
      </c>
      <c r="BI224" s="143">
        <f t="shared" si="8"/>
        <v>0</v>
      </c>
      <c r="BJ224" s="14" t="s">
        <v>8</v>
      </c>
      <c r="BK224" s="143">
        <f t="shared" si="9"/>
        <v>0</v>
      </c>
      <c r="BL224" s="14" t="s">
        <v>208</v>
      </c>
      <c r="BM224" s="142" t="s">
        <v>625</v>
      </c>
    </row>
    <row r="225" spans="2:65" s="1" customFormat="1" ht="24.2" customHeight="1">
      <c r="B225" s="29"/>
      <c r="C225" s="152" t="s">
        <v>380</v>
      </c>
      <c r="D225" s="152" t="s">
        <v>195</v>
      </c>
      <c r="E225" s="153" t="s">
        <v>626</v>
      </c>
      <c r="F225" s="154" t="s">
        <v>627</v>
      </c>
      <c r="G225" s="155" t="s">
        <v>329</v>
      </c>
      <c r="H225" s="156">
        <v>1</v>
      </c>
      <c r="I225" s="157"/>
      <c r="J225" s="158">
        <f t="shared" si="0"/>
        <v>0</v>
      </c>
      <c r="K225" s="159"/>
      <c r="L225" s="160"/>
      <c r="M225" s="161" t="s">
        <v>1</v>
      </c>
      <c r="N225" s="162" t="s">
        <v>42</v>
      </c>
      <c r="P225" s="140">
        <f t="shared" si="1"/>
        <v>0</v>
      </c>
      <c r="Q225" s="140">
        <v>2.0500000000000001E-2</v>
      </c>
      <c r="R225" s="140">
        <f t="shared" si="2"/>
        <v>2.0500000000000001E-2</v>
      </c>
      <c r="S225" s="140">
        <v>0</v>
      </c>
      <c r="T225" s="141">
        <f t="shared" si="3"/>
        <v>0</v>
      </c>
      <c r="AR225" s="142" t="s">
        <v>292</v>
      </c>
      <c r="AT225" s="142" t="s">
        <v>195</v>
      </c>
      <c r="AU225" s="142" t="s">
        <v>86</v>
      </c>
      <c r="AY225" s="14" t="s">
        <v>126</v>
      </c>
      <c r="BE225" s="143">
        <f t="shared" si="4"/>
        <v>0</v>
      </c>
      <c r="BF225" s="143">
        <f t="shared" si="5"/>
        <v>0</v>
      </c>
      <c r="BG225" s="143">
        <f t="shared" si="6"/>
        <v>0</v>
      </c>
      <c r="BH225" s="143">
        <f t="shared" si="7"/>
        <v>0</v>
      </c>
      <c r="BI225" s="143">
        <f t="shared" si="8"/>
        <v>0</v>
      </c>
      <c r="BJ225" s="14" t="s">
        <v>8</v>
      </c>
      <c r="BK225" s="143">
        <f t="shared" si="9"/>
        <v>0</v>
      </c>
      <c r="BL225" s="14" t="s">
        <v>208</v>
      </c>
      <c r="BM225" s="142" t="s">
        <v>628</v>
      </c>
    </row>
    <row r="226" spans="2:65" s="1" customFormat="1" ht="16.5" customHeight="1">
      <c r="B226" s="29"/>
      <c r="C226" s="130" t="s">
        <v>384</v>
      </c>
      <c r="D226" s="130" t="s">
        <v>128</v>
      </c>
      <c r="E226" s="131" t="s">
        <v>629</v>
      </c>
      <c r="F226" s="132" t="s">
        <v>630</v>
      </c>
      <c r="G226" s="133" t="s">
        <v>329</v>
      </c>
      <c r="H226" s="134">
        <v>2</v>
      </c>
      <c r="I226" s="135"/>
      <c r="J226" s="136">
        <f t="shared" si="0"/>
        <v>0</v>
      </c>
      <c r="K226" s="137"/>
      <c r="L226" s="29"/>
      <c r="M226" s="138" t="s">
        <v>1</v>
      </c>
      <c r="N226" s="139" t="s">
        <v>42</v>
      </c>
      <c r="P226" s="140">
        <f t="shared" si="1"/>
        <v>0</v>
      </c>
      <c r="Q226" s="140">
        <v>0</v>
      </c>
      <c r="R226" s="140">
        <f t="shared" si="2"/>
        <v>0</v>
      </c>
      <c r="S226" s="140">
        <v>0</v>
      </c>
      <c r="T226" s="141">
        <f t="shared" si="3"/>
        <v>0</v>
      </c>
      <c r="AR226" s="142" t="s">
        <v>208</v>
      </c>
      <c r="AT226" s="142" t="s">
        <v>128</v>
      </c>
      <c r="AU226" s="142" t="s">
        <v>86</v>
      </c>
      <c r="AY226" s="14" t="s">
        <v>126</v>
      </c>
      <c r="BE226" s="143">
        <f t="shared" si="4"/>
        <v>0</v>
      </c>
      <c r="BF226" s="143">
        <f t="shared" si="5"/>
        <v>0</v>
      </c>
      <c r="BG226" s="143">
        <f t="shared" si="6"/>
        <v>0</v>
      </c>
      <c r="BH226" s="143">
        <f t="shared" si="7"/>
        <v>0</v>
      </c>
      <c r="BI226" s="143">
        <f t="shared" si="8"/>
        <v>0</v>
      </c>
      <c r="BJ226" s="14" t="s">
        <v>8</v>
      </c>
      <c r="BK226" s="143">
        <f t="shared" si="9"/>
        <v>0</v>
      </c>
      <c r="BL226" s="14" t="s">
        <v>208</v>
      </c>
      <c r="BM226" s="142" t="s">
        <v>631</v>
      </c>
    </row>
    <row r="227" spans="2:65" s="1" customFormat="1" ht="16.5" customHeight="1">
      <c r="B227" s="29"/>
      <c r="C227" s="152" t="s">
        <v>388</v>
      </c>
      <c r="D227" s="152" t="s">
        <v>195</v>
      </c>
      <c r="E227" s="153" t="s">
        <v>632</v>
      </c>
      <c r="F227" s="154" t="s">
        <v>633</v>
      </c>
      <c r="G227" s="155" t="s">
        <v>329</v>
      </c>
      <c r="H227" s="156">
        <v>2</v>
      </c>
      <c r="I227" s="157"/>
      <c r="J227" s="158">
        <f t="shared" si="0"/>
        <v>0</v>
      </c>
      <c r="K227" s="159"/>
      <c r="L227" s="160"/>
      <c r="M227" s="161" t="s">
        <v>1</v>
      </c>
      <c r="N227" s="162" t="s">
        <v>42</v>
      </c>
      <c r="P227" s="140">
        <f t="shared" si="1"/>
        <v>0</v>
      </c>
      <c r="Q227" s="140">
        <v>1.4999999999999999E-4</v>
      </c>
      <c r="R227" s="140">
        <f t="shared" si="2"/>
        <v>2.9999999999999997E-4</v>
      </c>
      <c r="S227" s="140">
        <v>0</v>
      </c>
      <c r="T227" s="141">
        <f t="shared" si="3"/>
        <v>0</v>
      </c>
      <c r="AR227" s="142" t="s">
        <v>292</v>
      </c>
      <c r="AT227" s="142" t="s">
        <v>195</v>
      </c>
      <c r="AU227" s="142" t="s">
        <v>86</v>
      </c>
      <c r="AY227" s="14" t="s">
        <v>126</v>
      </c>
      <c r="BE227" s="143">
        <f t="shared" si="4"/>
        <v>0</v>
      </c>
      <c r="BF227" s="143">
        <f t="shared" si="5"/>
        <v>0</v>
      </c>
      <c r="BG227" s="143">
        <f t="shared" si="6"/>
        <v>0</v>
      </c>
      <c r="BH227" s="143">
        <f t="shared" si="7"/>
        <v>0</v>
      </c>
      <c r="BI227" s="143">
        <f t="shared" si="8"/>
        <v>0</v>
      </c>
      <c r="BJ227" s="14" t="s">
        <v>8</v>
      </c>
      <c r="BK227" s="143">
        <f t="shared" si="9"/>
        <v>0</v>
      </c>
      <c r="BL227" s="14" t="s">
        <v>208</v>
      </c>
      <c r="BM227" s="142" t="s">
        <v>634</v>
      </c>
    </row>
    <row r="228" spans="2:65" s="1" customFormat="1" ht="21.75" customHeight="1">
      <c r="B228" s="29"/>
      <c r="C228" s="130" t="s">
        <v>392</v>
      </c>
      <c r="D228" s="130" t="s">
        <v>128</v>
      </c>
      <c r="E228" s="131" t="s">
        <v>635</v>
      </c>
      <c r="F228" s="132" t="s">
        <v>636</v>
      </c>
      <c r="G228" s="133" t="s">
        <v>329</v>
      </c>
      <c r="H228" s="134">
        <v>2</v>
      </c>
      <c r="I228" s="135"/>
      <c r="J228" s="136">
        <f t="shared" si="0"/>
        <v>0</v>
      </c>
      <c r="K228" s="137"/>
      <c r="L228" s="29"/>
      <c r="M228" s="138" t="s">
        <v>1</v>
      </c>
      <c r="N228" s="139" t="s">
        <v>42</v>
      </c>
      <c r="P228" s="140">
        <f t="shared" si="1"/>
        <v>0</v>
      </c>
      <c r="Q228" s="140">
        <v>0</v>
      </c>
      <c r="R228" s="140">
        <f t="shared" si="2"/>
        <v>0</v>
      </c>
      <c r="S228" s="140">
        <v>0</v>
      </c>
      <c r="T228" s="141">
        <f t="shared" si="3"/>
        <v>0</v>
      </c>
      <c r="AR228" s="142" t="s">
        <v>208</v>
      </c>
      <c r="AT228" s="142" t="s">
        <v>128</v>
      </c>
      <c r="AU228" s="142" t="s">
        <v>86</v>
      </c>
      <c r="AY228" s="14" t="s">
        <v>126</v>
      </c>
      <c r="BE228" s="143">
        <f t="shared" si="4"/>
        <v>0</v>
      </c>
      <c r="BF228" s="143">
        <f t="shared" si="5"/>
        <v>0</v>
      </c>
      <c r="BG228" s="143">
        <f t="shared" si="6"/>
        <v>0</v>
      </c>
      <c r="BH228" s="143">
        <f t="shared" si="7"/>
        <v>0</v>
      </c>
      <c r="BI228" s="143">
        <f t="shared" si="8"/>
        <v>0</v>
      </c>
      <c r="BJ228" s="14" t="s">
        <v>8</v>
      </c>
      <c r="BK228" s="143">
        <f t="shared" si="9"/>
        <v>0</v>
      </c>
      <c r="BL228" s="14" t="s">
        <v>208</v>
      </c>
      <c r="BM228" s="142" t="s">
        <v>637</v>
      </c>
    </row>
    <row r="229" spans="2:65" s="1" customFormat="1" ht="16.5" customHeight="1">
      <c r="B229" s="29"/>
      <c r="C229" s="152" t="s">
        <v>396</v>
      </c>
      <c r="D229" s="152" t="s">
        <v>195</v>
      </c>
      <c r="E229" s="153" t="s">
        <v>638</v>
      </c>
      <c r="F229" s="154" t="s">
        <v>639</v>
      </c>
      <c r="G229" s="155" t="s">
        <v>329</v>
      </c>
      <c r="H229" s="156">
        <v>2</v>
      </c>
      <c r="I229" s="157"/>
      <c r="J229" s="158">
        <f t="shared" si="0"/>
        <v>0</v>
      </c>
      <c r="K229" s="159"/>
      <c r="L229" s="160"/>
      <c r="M229" s="161" t="s">
        <v>1</v>
      </c>
      <c r="N229" s="162" t="s">
        <v>42</v>
      </c>
      <c r="P229" s="140">
        <f t="shared" si="1"/>
        <v>0</v>
      </c>
      <c r="Q229" s="140">
        <v>2.2000000000000001E-3</v>
      </c>
      <c r="R229" s="140">
        <f t="shared" si="2"/>
        <v>4.4000000000000003E-3</v>
      </c>
      <c r="S229" s="140">
        <v>0</v>
      </c>
      <c r="T229" s="141">
        <f t="shared" si="3"/>
        <v>0</v>
      </c>
      <c r="AR229" s="142" t="s">
        <v>292</v>
      </c>
      <c r="AT229" s="142" t="s">
        <v>195</v>
      </c>
      <c r="AU229" s="142" t="s">
        <v>86</v>
      </c>
      <c r="AY229" s="14" t="s">
        <v>126</v>
      </c>
      <c r="BE229" s="143">
        <f t="shared" si="4"/>
        <v>0</v>
      </c>
      <c r="BF229" s="143">
        <f t="shared" si="5"/>
        <v>0</v>
      </c>
      <c r="BG229" s="143">
        <f t="shared" si="6"/>
        <v>0</v>
      </c>
      <c r="BH229" s="143">
        <f t="shared" si="7"/>
        <v>0</v>
      </c>
      <c r="BI229" s="143">
        <f t="shared" si="8"/>
        <v>0</v>
      </c>
      <c r="BJ229" s="14" t="s">
        <v>8</v>
      </c>
      <c r="BK229" s="143">
        <f t="shared" si="9"/>
        <v>0</v>
      </c>
      <c r="BL229" s="14" t="s">
        <v>208</v>
      </c>
      <c r="BM229" s="142" t="s">
        <v>640</v>
      </c>
    </row>
    <row r="230" spans="2:65" s="1" customFormat="1" ht="24.2" customHeight="1">
      <c r="B230" s="29"/>
      <c r="C230" s="130" t="s">
        <v>400</v>
      </c>
      <c r="D230" s="130" t="s">
        <v>128</v>
      </c>
      <c r="E230" s="131" t="s">
        <v>641</v>
      </c>
      <c r="F230" s="132" t="s">
        <v>642</v>
      </c>
      <c r="G230" s="133" t="s">
        <v>230</v>
      </c>
      <c r="H230" s="134">
        <v>2.2999999999999998</v>
      </c>
      <c r="I230" s="135"/>
      <c r="J230" s="136">
        <f t="shared" si="0"/>
        <v>0</v>
      </c>
      <c r="K230" s="137"/>
      <c r="L230" s="29"/>
      <c r="M230" s="138" t="s">
        <v>1</v>
      </c>
      <c r="N230" s="139" t="s">
        <v>42</v>
      </c>
      <c r="P230" s="140">
        <f t="shared" si="1"/>
        <v>0</v>
      </c>
      <c r="Q230" s="140">
        <v>0</v>
      </c>
      <c r="R230" s="140">
        <f t="shared" si="2"/>
        <v>0</v>
      </c>
      <c r="S230" s="140">
        <v>0</v>
      </c>
      <c r="T230" s="141">
        <f t="shared" si="3"/>
        <v>0</v>
      </c>
      <c r="AR230" s="142" t="s">
        <v>208</v>
      </c>
      <c r="AT230" s="142" t="s">
        <v>128</v>
      </c>
      <c r="AU230" s="142" t="s">
        <v>86</v>
      </c>
      <c r="AY230" s="14" t="s">
        <v>126</v>
      </c>
      <c r="BE230" s="143">
        <f t="shared" si="4"/>
        <v>0</v>
      </c>
      <c r="BF230" s="143">
        <f t="shared" si="5"/>
        <v>0</v>
      </c>
      <c r="BG230" s="143">
        <f t="shared" si="6"/>
        <v>0</v>
      </c>
      <c r="BH230" s="143">
        <f t="shared" si="7"/>
        <v>0</v>
      </c>
      <c r="BI230" s="143">
        <f t="shared" si="8"/>
        <v>0</v>
      </c>
      <c r="BJ230" s="14" t="s">
        <v>8</v>
      </c>
      <c r="BK230" s="143">
        <f t="shared" si="9"/>
        <v>0</v>
      </c>
      <c r="BL230" s="14" t="s">
        <v>208</v>
      </c>
      <c r="BM230" s="142" t="s">
        <v>643</v>
      </c>
    </row>
    <row r="231" spans="2:65" s="12" customFormat="1" ht="11.25">
      <c r="B231" s="144"/>
      <c r="D231" s="145" t="s">
        <v>134</v>
      </c>
      <c r="E231" s="146" t="s">
        <v>1</v>
      </c>
      <c r="F231" s="147" t="s">
        <v>644</v>
      </c>
      <c r="H231" s="148">
        <v>2.2999999999999998</v>
      </c>
      <c r="I231" s="149"/>
      <c r="L231" s="144"/>
      <c r="M231" s="150"/>
      <c r="T231" s="151"/>
      <c r="AT231" s="146" t="s">
        <v>134</v>
      </c>
      <c r="AU231" s="146" t="s">
        <v>86</v>
      </c>
      <c r="AV231" s="12" t="s">
        <v>86</v>
      </c>
      <c r="AW231" s="12" t="s">
        <v>32</v>
      </c>
      <c r="AX231" s="12" t="s">
        <v>77</v>
      </c>
      <c r="AY231" s="146" t="s">
        <v>126</v>
      </c>
    </row>
    <row r="232" spans="2:65" s="1" customFormat="1" ht="24.2" customHeight="1">
      <c r="B232" s="29"/>
      <c r="C232" s="152" t="s">
        <v>408</v>
      </c>
      <c r="D232" s="152" t="s">
        <v>195</v>
      </c>
      <c r="E232" s="153" t="s">
        <v>645</v>
      </c>
      <c r="F232" s="154" t="s">
        <v>646</v>
      </c>
      <c r="G232" s="155" t="s">
        <v>230</v>
      </c>
      <c r="H232" s="156">
        <v>2.2999999999999998</v>
      </c>
      <c r="I232" s="157"/>
      <c r="J232" s="158">
        <f>ROUND(I232*H232,0)</f>
        <v>0</v>
      </c>
      <c r="K232" s="159"/>
      <c r="L232" s="160"/>
      <c r="M232" s="161" t="s">
        <v>1</v>
      </c>
      <c r="N232" s="162" t="s">
        <v>42</v>
      </c>
      <c r="P232" s="140">
        <f>O232*H232</f>
        <v>0</v>
      </c>
      <c r="Q232" s="140">
        <v>3.0000000000000001E-3</v>
      </c>
      <c r="R232" s="140">
        <f>Q232*H232</f>
        <v>6.8999999999999999E-3</v>
      </c>
      <c r="S232" s="140">
        <v>0</v>
      </c>
      <c r="T232" s="141">
        <f>S232*H232</f>
        <v>0</v>
      </c>
      <c r="AR232" s="142" t="s">
        <v>292</v>
      </c>
      <c r="AT232" s="142" t="s">
        <v>195</v>
      </c>
      <c r="AU232" s="142" t="s">
        <v>86</v>
      </c>
      <c r="AY232" s="14" t="s">
        <v>126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4" t="s">
        <v>8</v>
      </c>
      <c r="BK232" s="143">
        <f>ROUND(I232*H232,0)</f>
        <v>0</v>
      </c>
      <c r="BL232" s="14" t="s">
        <v>208</v>
      </c>
      <c r="BM232" s="142" t="s">
        <v>647</v>
      </c>
    </row>
    <row r="233" spans="2:65" s="12" customFormat="1" ht="11.25">
      <c r="B233" s="144"/>
      <c r="D233" s="145" t="s">
        <v>134</v>
      </c>
      <c r="E233" s="146" t="s">
        <v>1</v>
      </c>
      <c r="F233" s="147" t="s">
        <v>648</v>
      </c>
      <c r="H233" s="148">
        <v>2.2999999999999998</v>
      </c>
      <c r="I233" s="149"/>
      <c r="L233" s="144"/>
      <c r="M233" s="150"/>
      <c r="T233" s="151"/>
      <c r="AT233" s="146" t="s">
        <v>134</v>
      </c>
      <c r="AU233" s="146" t="s">
        <v>86</v>
      </c>
      <c r="AV233" s="12" t="s">
        <v>86</v>
      </c>
      <c r="AW233" s="12" t="s">
        <v>32</v>
      </c>
      <c r="AX233" s="12" t="s">
        <v>8</v>
      </c>
      <c r="AY233" s="146" t="s">
        <v>126</v>
      </c>
    </row>
    <row r="234" spans="2:65" s="1" customFormat="1" ht="24.2" customHeight="1">
      <c r="B234" s="29"/>
      <c r="C234" s="152" t="s">
        <v>414</v>
      </c>
      <c r="D234" s="152" t="s">
        <v>195</v>
      </c>
      <c r="E234" s="153" t="s">
        <v>649</v>
      </c>
      <c r="F234" s="154" t="s">
        <v>650</v>
      </c>
      <c r="G234" s="155" t="s">
        <v>329</v>
      </c>
      <c r="H234" s="156">
        <v>4</v>
      </c>
      <c r="I234" s="157"/>
      <c r="J234" s="158">
        <f>ROUND(I234*H234,0)</f>
        <v>0</v>
      </c>
      <c r="K234" s="159"/>
      <c r="L234" s="160"/>
      <c r="M234" s="161" t="s">
        <v>1</v>
      </c>
      <c r="N234" s="162" t="s">
        <v>42</v>
      </c>
      <c r="P234" s="140">
        <f>O234*H234</f>
        <v>0</v>
      </c>
      <c r="Q234" s="140">
        <v>6.0000000000000002E-5</v>
      </c>
      <c r="R234" s="140">
        <f>Q234*H234</f>
        <v>2.4000000000000001E-4</v>
      </c>
      <c r="S234" s="140">
        <v>0</v>
      </c>
      <c r="T234" s="141">
        <f>S234*H234</f>
        <v>0</v>
      </c>
      <c r="AR234" s="142" t="s">
        <v>292</v>
      </c>
      <c r="AT234" s="142" t="s">
        <v>195</v>
      </c>
      <c r="AU234" s="142" t="s">
        <v>86</v>
      </c>
      <c r="AY234" s="14" t="s">
        <v>126</v>
      </c>
      <c r="BE234" s="143">
        <f>IF(N234="základní",J234,0)</f>
        <v>0</v>
      </c>
      <c r="BF234" s="143">
        <f>IF(N234="snížená",J234,0)</f>
        <v>0</v>
      </c>
      <c r="BG234" s="143">
        <f>IF(N234="zákl. přenesená",J234,0)</f>
        <v>0</v>
      </c>
      <c r="BH234" s="143">
        <f>IF(N234="sníž. přenesená",J234,0)</f>
        <v>0</v>
      </c>
      <c r="BI234" s="143">
        <f>IF(N234="nulová",J234,0)</f>
        <v>0</v>
      </c>
      <c r="BJ234" s="14" t="s">
        <v>8</v>
      </c>
      <c r="BK234" s="143">
        <f>ROUND(I234*H234,0)</f>
        <v>0</v>
      </c>
      <c r="BL234" s="14" t="s">
        <v>208</v>
      </c>
      <c r="BM234" s="142" t="s">
        <v>651</v>
      </c>
    </row>
    <row r="235" spans="2:65" s="1" customFormat="1" ht="24.2" customHeight="1">
      <c r="B235" s="29"/>
      <c r="C235" s="130" t="s">
        <v>418</v>
      </c>
      <c r="D235" s="130" t="s">
        <v>128</v>
      </c>
      <c r="E235" s="131" t="s">
        <v>652</v>
      </c>
      <c r="F235" s="132" t="s">
        <v>653</v>
      </c>
      <c r="G235" s="133" t="s">
        <v>654</v>
      </c>
      <c r="H235" s="134">
        <v>1</v>
      </c>
      <c r="I235" s="135"/>
      <c r="J235" s="136">
        <f>ROUND(I235*H235,0)</f>
        <v>0</v>
      </c>
      <c r="K235" s="137"/>
      <c r="L235" s="29"/>
      <c r="M235" s="138" t="s">
        <v>1</v>
      </c>
      <c r="N235" s="139" t="s">
        <v>42</v>
      </c>
      <c r="P235" s="140">
        <f>O235*H235</f>
        <v>0</v>
      </c>
      <c r="Q235" s="140">
        <v>0</v>
      </c>
      <c r="R235" s="140">
        <f>Q235*H235</f>
        <v>0</v>
      </c>
      <c r="S235" s="140">
        <v>0</v>
      </c>
      <c r="T235" s="141">
        <f>S235*H235</f>
        <v>0</v>
      </c>
      <c r="AR235" s="142" t="s">
        <v>208</v>
      </c>
      <c r="AT235" s="142" t="s">
        <v>128</v>
      </c>
      <c r="AU235" s="142" t="s">
        <v>86</v>
      </c>
      <c r="AY235" s="14" t="s">
        <v>126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4" t="s">
        <v>8</v>
      </c>
      <c r="BK235" s="143">
        <f>ROUND(I235*H235,0)</f>
        <v>0</v>
      </c>
      <c r="BL235" s="14" t="s">
        <v>208</v>
      </c>
      <c r="BM235" s="142" t="s">
        <v>655</v>
      </c>
    </row>
    <row r="236" spans="2:65" s="1" customFormat="1" ht="24.2" customHeight="1">
      <c r="B236" s="29"/>
      <c r="C236" s="130" t="s">
        <v>422</v>
      </c>
      <c r="D236" s="130" t="s">
        <v>128</v>
      </c>
      <c r="E236" s="131" t="s">
        <v>656</v>
      </c>
      <c r="F236" s="132" t="s">
        <v>657</v>
      </c>
      <c r="G236" s="133" t="s">
        <v>654</v>
      </c>
      <c r="H236" s="134">
        <v>1</v>
      </c>
      <c r="I236" s="135"/>
      <c r="J236" s="136">
        <f>ROUND(I236*H236,0)</f>
        <v>0</v>
      </c>
      <c r="K236" s="137"/>
      <c r="L236" s="29"/>
      <c r="M236" s="138" t="s">
        <v>1</v>
      </c>
      <c r="N236" s="139" t="s">
        <v>42</v>
      </c>
      <c r="P236" s="140">
        <f>O236*H236</f>
        <v>0</v>
      </c>
      <c r="Q236" s="140">
        <v>0</v>
      </c>
      <c r="R236" s="140">
        <f>Q236*H236</f>
        <v>0</v>
      </c>
      <c r="S236" s="140">
        <v>0</v>
      </c>
      <c r="T236" s="141">
        <f>S236*H236</f>
        <v>0</v>
      </c>
      <c r="AR236" s="142" t="s">
        <v>208</v>
      </c>
      <c r="AT236" s="142" t="s">
        <v>128</v>
      </c>
      <c r="AU236" s="142" t="s">
        <v>86</v>
      </c>
      <c r="AY236" s="14" t="s">
        <v>126</v>
      </c>
      <c r="BE236" s="143">
        <f>IF(N236="základní",J236,0)</f>
        <v>0</v>
      </c>
      <c r="BF236" s="143">
        <f>IF(N236="snížená",J236,0)</f>
        <v>0</v>
      </c>
      <c r="BG236" s="143">
        <f>IF(N236="zákl. přenesená",J236,0)</f>
        <v>0</v>
      </c>
      <c r="BH236" s="143">
        <f>IF(N236="sníž. přenesená",J236,0)</f>
        <v>0</v>
      </c>
      <c r="BI236" s="143">
        <f>IF(N236="nulová",J236,0)</f>
        <v>0</v>
      </c>
      <c r="BJ236" s="14" t="s">
        <v>8</v>
      </c>
      <c r="BK236" s="143">
        <f>ROUND(I236*H236,0)</f>
        <v>0</v>
      </c>
      <c r="BL236" s="14" t="s">
        <v>208</v>
      </c>
      <c r="BM236" s="142" t="s">
        <v>658</v>
      </c>
    </row>
    <row r="237" spans="2:65" s="1" customFormat="1" ht="24.2" customHeight="1">
      <c r="B237" s="29"/>
      <c r="C237" s="130" t="s">
        <v>428</v>
      </c>
      <c r="D237" s="130" t="s">
        <v>128</v>
      </c>
      <c r="E237" s="131" t="s">
        <v>659</v>
      </c>
      <c r="F237" s="132" t="s">
        <v>660</v>
      </c>
      <c r="G237" s="133" t="s">
        <v>173</v>
      </c>
      <c r="H237" s="134">
        <v>5.1999999999999998E-2</v>
      </c>
      <c r="I237" s="135"/>
      <c r="J237" s="136">
        <f>ROUND(I237*H237,0)</f>
        <v>0</v>
      </c>
      <c r="K237" s="137"/>
      <c r="L237" s="29"/>
      <c r="M237" s="138" t="s">
        <v>1</v>
      </c>
      <c r="N237" s="139" t="s">
        <v>42</v>
      </c>
      <c r="P237" s="140">
        <f>O237*H237</f>
        <v>0</v>
      </c>
      <c r="Q237" s="140">
        <v>0</v>
      </c>
      <c r="R237" s="140">
        <f>Q237*H237</f>
        <v>0</v>
      </c>
      <c r="S237" s="140">
        <v>0</v>
      </c>
      <c r="T237" s="141">
        <f>S237*H237</f>
        <v>0</v>
      </c>
      <c r="AR237" s="142" t="s">
        <v>208</v>
      </c>
      <c r="AT237" s="142" t="s">
        <v>128</v>
      </c>
      <c r="AU237" s="142" t="s">
        <v>86</v>
      </c>
      <c r="AY237" s="14" t="s">
        <v>126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4" t="s">
        <v>8</v>
      </c>
      <c r="BK237" s="143">
        <f>ROUND(I237*H237,0)</f>
        <v>0</v>
      </c>
      <c r="BL237" s="14" t="s">
        <v>208</v>
      </c>
      <c r="BM237" s="142" t="s">
        <v>661</v>
      </c>
    </row>
    <row r="238" spans="2:65" s="11" customFormat="1" ht="22.9" customHeight="1">
      <c r="B238" s="118"/>
      <c r="D238" s="119" t="s">
        <v>76</v>
      </c>
      <c r="E238" s="128" t="s">
        <v>662</v>
      </c>
      <c r="F238" s="128" t="s">
        <v>663</v>
      </c>
      <c r="I238" s="121"/>
      <c r="J238" s="129">
        <f>BK238</f>
        <v>0</v>
      </c>
      <c r="L238" s="118"/>
      <c r="M238" s="123"/>
      <c r="P238" s="124">
        <f>SUM(P239:P241)</f>
        <v>0</v>
      </c>
      <c r="R238" s="124">
        <f>SUM(R239:R241)</f>
        <v>0</v>
      </c>
      <c r="T238" s="125">
        <f>SUM(T239:T241)</f>
        <v>0.58140000000000014</v>
      </c>
      <c r="AR238" s="119" t="s">
        <v>86</v>
      </c>
      <c r="AT238" s="126" t="s">
        <v>76</v>
      </c>
      <c r="AU238" s="126" t="s">
        <v>8</v>
      </c>
      <c r="AY238" s="119" t="s">
        <v>126</v>
      </c>
      <c r="BK238" s="127">
        <f>SUM(BK239:BK241)</f>
        <v>0</v>
      </c>
    </row>
    <row r="239" spans="2:65" s="1" customFormat="1" ht="21.75" customHeight="1">
      <c r="B239" s="29"/>
      <c r="C239" s="130" t="s">
        <v>434</v>
      </c>
      <c r="D239" s="130" t="s">
        <v>128</v>
      </c>
      <c r="E239" s="131" t="s">
        <v>664</v>
      </c>
      <c r="F239" s="132" t="s">
        <v>665</v>
      </c>
      <c r="G239" s="133" t="s">
        <v>131</v>
      </c>
      <c r="H239" s="134">
        <v>34.200000000000003</v>
      </c>
      <c r="I239" s="135"/>
      <c r="J239" s="136">
        <f>ROUND(I239*H239,0)</f>
        <v>0</v>
      </c>
      <c r="K239" s="137"/>
      <c r="L239" s="29"/>
      <c r="M239" s="138" t="s">
        <v>1</v>
      </c>
      <c r="N239" s="139" t="s">
        <v>42</v>
      </c>
      <c r="P239" s="140">
        <f>O239*H239</f>
        <v>0</v>
      </c>
      <c r="Q239" s="140">
        <v>0</v>
      </c>
      <c r="R239" s="140">
        <f>Q239*H239</f>
        <v>0</v>
      </c>
      <c r="S239" s="140">
        <v>1.7000000000000001E-2</v>
      </c>
      <c r="T239" s="141">
        <f>S239*H239</f>
        <v>0.58140000000000014</v>
      </c>
      <c r="AR239" s="142" t="s">
        <v>208</v>
      </c>
      <c r="AT239" s="142" t="s">
        <v>128</v>
      </c>
      <c r="AU239" s="142" t="s">
        <v>86</v>
      </c>
      <c r="AY239" s="14" t="s">
        <v>126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4" t="s">
        <v>8</v>
      </c>
      <c r="BK239" s="143">
        <f>ROUND(I239*H239,0)</f>
        <v>0</v>
      </c>
      <c r="BL239" s="14" t="s">
        <v>208</v>
      </c>
      <c r="BM239" s="142" t="s">
        <v>666</v>
      </c>
    </row>
    <row r="240" spans="2:65" s="12" customFormat="1" ht="11.25">
      <c r="B240" s="144"/>
      <c r="D240" s="145" t="s">
        <v>134</v>
      </c>
      <c r="E240" s="146" t="s">
        <v>1</v>
      </c>
      <c r="F240" s="147" t="s">
        <v>667</v>
      </c>
      <c r="H240" s="148">
        <v>34.200000000000003</v>
      </c>
      <c r="I240" s="149"/>
      <c r="L240" s="144"/>
      <c r="M240" s="150"/>
      <c r="T240" s="151"/>
      <c r="AT240" s="146" t="s">
        <v>134</v>
      </c>
      <c r="AU240" s="146" t="s">
        <v>86</v>
      </c>
      <c r="AV240" s="12" t="s">
        <v>86</v>
      </c>
      <c r="AW240" s="12" t="s">
        <v>32</v>
      </c>
      <c r="AX240" s="12" t="s">
        <v>77</v>
      </c>
      <c r="AY240" s="146" t="s">
        <v>126</v>
      </c>
    </row>
    <row r="241" spans="2:65" s="1" customFormat="1" ht="24.2" customHeight="1">
      <c r="B241" s="29"/>
      <c r="C241" s="130" t="s">
        <v>668</v>
      </c>
      <c r="D241" s="130" t="s">
        <v>128</v>
      </c>
      <c r="E241" s="131" t="s">
        <v>669</v>
      </c>
      <c r="F241" s="132" t="s">
        <v>670</v>
      </c>
      <c r="G241" s="133" t="s">
        <v>654</v>
      </c>
      <c r="H241" s="134">
        <v>2</v>
      </c>
      <c r="I241" s="135"/>
      <c r="J241" s="136">
        <f>ROUND(I241*H241,0)</f>
        <v>0</v>
      </c>
      <c r="K241" s="137"/>
      <c r="L241" s="29"/>
      <c r="M241" s="138" t="s">
        <v>1</v>
      </c>
      <c r="N241" s="139" t="s">
        <v>42</v>
      </c>
      <c r="P241" s="140">
        <f>O241*H241</f>
        <v>0</v>
      </c>
      <c r="Q241" s="140">
        <v>0</v>
      </c>
      <c r="R241" s="140">
        <f>Q241*H241</f>
        <v>0</v>
      </c>
      <c r="S241" s="140">
        <v>0</v>
      </c>
      <c r="T241" s="141">
        <f>S241*H241</f>
        <v>0</v>
      </c>
      <c r="AR241" s="142" t="s">
        <v>208</v>
      </c>
      <c r="AT241" s="142" t="s">
        <v>128</v>
      </c>
      <c r="AU241" s="142" t="s">
        <v>86</v>
      </c>
      <c r="AY241" s="14" t="s">
        <v>126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4" t="s">
        <v>8</v>
      </c>
      <c r="BK241" s="143">
        <f>ROUND(I241*H241,0)</f>
        <v>0</v>
      </c>
      <c r="BL241" s="14" t="s">
        <v>208</v>
      </c>
      <c r="BM241" s="142" t="s">
        <v>671</v>
      </c>
    </row>
    <row r="242" spans="2:65" s="11" customFormat="1" ht="22.9" customHeight="1">
      <c r="B242" s="118"/>
      <c r="D242" s="119" t="s">
        <v>76</v>
      </c>
      <c r="E242" s="128" t="s">
        <v>672</v>
      </c>
      <c r="F242" s="128" t="s">
        <v>673</v>
      </c>
      <c r="I242" s="121"/>
      <c r="J242" s="129">
        <f>BK242</f>
        <v>0</v>
      </c>
      <c r="L242" s="118"/>
      <c r="M242" s="123"/>
      <c r="P242" s="124">
        <f>SUM(P243:P244)</f>
        <v>0</v>
      </c>
      <c r="R242" s="124">
        <f>SUM(R243:R244)</f>
        <v>4.6824000000000003E-4</v>
      </c>
      <c r="T242" s="125">
        <f>SUM(T243:T244)</f>
        <v>0</v>
      </c>
      <c r="AR242" s="119" t="s">
        <v>86</v>
      </c>
      <c r="AT242" s="126" t="s">
        <v>76</v>
      </c>
      <c r="AU242" s="126" t="s">
        <v>8</v>
      </c>
      <c r="AY242" s="119" t="s">
        <v>126</v>
      </c>
      <c r="BK242" s="127">
        <f>SUM(BK243:BK244)</f>
        <v>0</v>
      </c>
    </row>
    <row r="243" spans="2:65" s="1" customFormat="1" ht="24.2" customHeight="1">
      <c r="B243" s="29"/>
      <c r="C243" s="130" t="s">
        <v>674</v>
      </c>
      <c r="D243" s="130" t="s">
        <v>128</v>
      </c>
      <c r="E243" s="131" t="s">
        <v>675</v>
      </c>
      <c r="F243" s="132" t="s">
        <v>676</v>
      </c>
      <c r="G243" s="133" t="s">
        <v>131</v>
      </c>
      <c r="H243" s="134">
        <v>3.9020000000000001</v>
      </c>
      <c r="I243" s="135"/>
      <c r="J243" s="136">
        <f>ROUND(I243*H243,0)</f>
        <v>0</v>
      </c>
      <c r="K243" s="137"/>
      <c r="L243" s="29"/>
      <c r="M243" s="138" t="s">
        <v>1</v>
      </c>
      <c r="N243" s="139" t="s">
        <v>42</v>
      </c>
      <c r="P243" s="140">
        <f>O243*H243</f>
        <v>0</v>
      </c>
      <c r="Q243" s="140">
        <v>1.2E-4</v>
      </c>
      <c r="R243" s="140">
        <f>Q243*H243</f>
        <v>4.6824000000000003E-4</v>
      </c>
      <c r="S243" s="140">
        <v>0</v>
      </c>
      <c r="T243" s="141">
        <f>S243*H243</f>
        <v>0</v>
      </c>
      <c r="AR243" s="142" t="s">
        <v>208</v>
      </c>
      <c r="AT243" s="142" t="s">
        <v>128</v>
      </c>
      <c r="AU243" s="142" t="s">
        <v>86</v>
      </c>
      <c r="AY243" s="14" t="s">
        <v>126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4" t="s">
        <v>8</v>
      </c>
      <c r="BK243" s="143">
        <f>ROUND(I243*H243,0)</f>
        <v>0</v>
      </c>
      <c r="BL243" s="14" t="s">
        <v>208</v>
      </c>
      <c r="BM243" s="142" t="s">
        <v>677</v>
      </c>
    </row>
    <row r="244" spans="2:65" s="12" customFormat="1" ht="22.5">
      <c r="B244" s="144"/>
      <c r="D244" s="145" t="s">
        <v>134</v>
      </c>
      <c r="E244" s="146" t="s">
        <v>1</v>
      </c>
      <c r="F244" s="147" t="s">
        <v>678</v>
      </c>
      <c r="H244" s="148">
        <v>3.9020000000000001</v>
      </c>
      <c r="I244" s="149"/>
      <c r="L244" s="144"/>
      <c r="M244" s="150"/>
      <c r="T244" s="151"/>
      <c r="AT244" s="146" t="s">
        <v>134</v>
      </c>
      <c r="AU244" s="146" t="s">
        <v>86</v>
      </c>
      <c r="AV244" s="12" t="s">
        <v>86</v>
      </c>
      <c r="AW244" s="12" t="s">
        <v>32</v>
      </c>
      <c r="AX244" s="12" t="s">
        <v>77</v>
      </c>
      <c r="AY244" s="146" t="s">
        <v>126</v>
      </c>
    </row>
    <row r="245" spans="2:65" s="11" customFormat="1" ht="22.9" customHeight="1">
      <c r="B245" s="118"/>
      <c r="D245" s="119" t="s">
        <v>76</v>
      </c>
      <c r="E245" s="128" t="s">
        <v>679</v>
      </c>
      <c r="F245" s="128" t="s">
        <v>680</v>
      </c>
      <c r="I245" s="121"/>
      <c r="J245" s="129">
        <f>BK245</f>
        <v>0</v>
      </c>
      <c r="L245" s="118"/>
      <c r="M245" s="123"/>
      <c r="P245" s="124">
        <f>SUM(P246:P249)</f>
        <v>0</v>
      </c>
      <c r="R245" s="124">
        <f>SUM(R246:R249)</f>
        <v>0.19626460000000001</v>
      </c>
      <c r="T245" s="125">
        <f>SUM(T246:T249)</f>
        <v>0</v>
      </c>
      <c r="AR245" s="119" t="s">
        <v>86</v>
      </c>
      <c r="AT245" s="126" t="s">
        <v>76</v>
      </c>
      <c r="AU245" s="126" t="s">
        <v>8</v>
      </c>
      <c r="AY245" s="119" t="s">
        <v>126</v>
      </c>
      <c r="BK245" s="127">
        <f>SUM(BK246:BK249)</f>
        <v>0</v>
      </c>
    </row>
    <row r="246" spans="2:65" s="1" customFormat="1" ht="24.2" customHeight="1">
      <c r="B246" s="29"/>
      <c r="C246" s="130" t="s">
        <v>681</v>
      </c>
      <c r="D246" s="130" t="s">
        <v>128</v>
      </c>
      <c r="E246" s="131" t="s">
        <v>682</v>
      </c>
      <c r="F246" s="132" t="s">
        <v>683</v>
      </c>
      <c r="G246" s="133" t="s">
        <v>131</v>
      </c>
      <c r="H246" s="134">
        <v>400.54</v>
      </c>
      <c r="I246" s="135"/>
      <c r="J246" s="136">
        <f>ROUND(I246*H246,0)</f>
        <v>0</v>
      </c>
      <c r="K246" s="137"/>
      <c r="L246" s="29"/>
      <c r="M246" s="138" t="s">
        <v>1</v>
      </c>
      <c r="N246" s="139" t="s">
        <v>42</v>
      </c>
      <c r="P246" s="140">
        <f>O246*H246</f>
        <v>0</v>
      </c>
      <c r="Q246" s="140">
        <v>2.0000000000000001E-4</v>
      </c>
      <c r="R246" s="140">
        <f>Q246*H246</f>
        <v>8.0108000000000013E-2</v>
      </c>
      <c r="S246" s="140">
        <v>0</v>
      </c>
      <c r="T246" s="141">
        <f>S246*H246</f>
        <v>0</v>
      </c>
      <c r="AR246" s="142" t="s">
        <v>208</v>
      </c>
      <c r="AT246" s="142" t="s">
        <v>128</v>
      </c>
      <c r="AU246" s="142" t="s">
        <v>86</v>
      </c>
      <c r="AY246" s="14" t="s">
        <v>126</v>
      </c>
      <c r="BE246" s="143">
        <f>IF(N246="základní",J246,0)</f>
        <v>0</v>
      </c>
      <c r="BF246" s="143">
        <f>IF(N246="snížená",J246,0)</f>
        <v>0</v>
      </c>
      <c r="BG246" s="143">
        <f>IF(N246="zákl. přenesená",J246,0)</f>
        <v>0</v>
      </c>
      <c r="BH246" s="143">
        <f>IF(N246="sníž. přenesená",J246,0)</f>
        <v>0</v>
      </c>
      <c r="BI246" s="143">
        <f>IF(N246="nulová",J246,0)</f>
        <v>0</v>
      </c>
      <c r="BJ246" s="14" t="s">
        <v>8</v>
      </c>
      <c r="BK246" s="143">
        <f>ROUND(I246*H246,0)</f>
        <v>0</v>
      </c>
      <c r="BL246" s="14" t="s">
        <v>208</v>
      </c>
      <c r="BM246" s="142" t="s">
        <v>684</v>
      </c>
    </row>
    <row r="247" spans="2:65" s="12" customFormat="1" ht="11.25">
      <c r="B247" s="144"/>
      <c r="D247" s="145" t="s">
        <v>134</v>
      </c>
      <c r="E247" s="146" t="s">
        <v>1</v>
      </c>
      <c r="F247" s="147" t="s">
        <v>685</v>
      </c>
      <c r="H247" s="148">
        <v>134.96</v>
      </c>
      <c r="I247" s="149"/>
      <c r="L247" s="144"/>
      <c r="M247" s="150"/>
      <c r="T247" s="151"/>
      <c r="AT247" s="146" t="s">
        <v>134</v>
      </c>
      <c r="AU247" s="146" t="s">
        <v>86</v>
      </c>
      <c r="AV247" s="12" t="s">
        <v>86</v>
      </c>
      <c r="AW247" s="12" t="s">
        <v>32</v>
      </c>
      <c r="AX247" s="12" t="s">
        <v>77</v>
      </c>
      <c r="AY247" s="146" t="s">
        <v>126</v>
      </c>
    </row>
    <row r="248" spans="2:65" s="12" customFormat="1" ht="22.5">
      <c r="B248" s="144"/>
      <c r="D248" s="145" t="s">
        <v>134</v>
      </c>
      <c r="E248" s="146" t="s">
        <v>1</v>
      </c>
      <c r="F248" s="147" t="s">
        <v>686</v>
      </c>
      <c r="H248" s="148">
        <v>265.58</v>
      </c>
      <c r="I248" s="149"/>
      <c r="L248" s="144"/>
      <c r="M248" s="150"/>
      <c r="T248" s="151"/>
      <c r="AT248" s="146" t="s">
        <v>134</v>
      </c>
      <c r="AU248" s="146" t="s">
        <v>86</v>
      </c>
      <c r="AV248" s="12" t="s">
        <v>86</v>
      </c>
      <c r="AW248" s="12" t="s">
        <v>32</v>
      </c>
      <c r="AX248" s="12" t="s">
        <v>77</v>
      </c>
      <c r="AY248" s="146" t="s">
        <v>126</v>
      </c>
    </row>
    <row r="249" spans="2:65" s="1" customFormat="1" ht="24.2" customHeight="1">
      <c r="B249" s="29"/>
      <c r="C249" s="130" t="s">
        <v>687</v>
      </c>
      <c r="D249" s="130" t="s">
        <v>128</v>
      </c>
      <c r="E249" s="131" t="s">
        <v>688</v>
      </c>
      <c r="F249" s="132" t="s">
        <v>689</v>
      </c>
      <c r="G249" s="133" t="s">
        <v>131</v>
      </c>
      <c r="H249" s="134">
        <v>400.54</v>
      </c>
      <c r="I249" s="135"/>
      <c r="J249" s="136">
        <f>ROUND(I249*H249,0)</f>
        <v>0</v>
      </c>
      <c r="K249" s="137"/>
      <c r="L249" s="29"/>
      <c r="M249" s="138" t="s">
        <v>1</v>
      </c>
      <c r="N249" s="139" t="s">
        <v>42</v>
      </c>
      <c r="P249" s="140">
        <f>O249*H249</f>
        <v>0</v>
      </c>
      <c r="Q249" s="140">
        <v>2.9E-4</v>
      </c>
      <c r="R249" s="140">
        <f>Q249*H249</f>
        <v>0.11615660000000001</v>
      </c>
      <c r="S249" s="140">
        <v>0</v>
      </c>
      <c r="T249" s="141">
        <f>S249*H249</f>
        <v>0</v>
      </c>
      <c r="AR249" s="142" t="s">
        <v>208</v>
      </c>
      <c r="AT249" s="142" t="s">
        <v>128</v>
      </c>
      <c r="AU249" s="142" t="s">
        <v>86</v>
      </c>
      <c r="AY249" s="14" t="s">
        <v>126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4" t="s">
        <v>8</v>
      </c>
      <c r="BK249" s="143">
        <f>ROUND(I249*H249,0)</f>
        <v>0</v>
      </c>
      <c r="BL249" s="14" t="s">
        <v>208</v>
      </c>
      <c r="BM249" s="142" t="s">
        <v>690</v>
      </c>
    </row>
    <row r="250" spans="2:65" s="11" customFormat="1" ht="25.9" customHeight="1">
      <c r="B250" s="118"/>
      <c r="D250" s="119" t="s">
        <v>76</v>
      </c>
      <c r="E250" s="120" t="s">
        <v>404</v>
      </c>
      <c r="F250" s="120" t="s">
        <v>405</v>
      </c>
      <c r="I250" s="121"/>
      <c r="J250" s="122">
        <f>BK250</f>
        <v>0</v>
      </c>
      <c r="L250" s="118"/>
      <c r="M250" s="123"/>
      <c r="P250" s="124">
        <f>P251+P253</f>
        <v>0</v>
      </c>
      <c r="R250" s="124">
        <f>R251+R253</f>
        <v>0</v>
      </c>
      <c r="T250" s="125">
        <f>T251+T253</f>
        <v>0</v>
      </c>
      <c r="AR250" s="119" t="s">
        <v>151</v>
      </c>
      <c r="AT250" s="126" t="s">
        <v>76</v>
      </c>
      <c r="AU250" s="126" t="s">
        <v>77</v>
      </c>
      <c r="AY250" s="119" t="s">
        <v>126</v>
      </c>
      <c r="BK250" s="127">
        <f>BK251+BK253</f>
        <v>0</v>
      </c>
    </row>
    <row r="251" spans="2:65" s="11" customFormat="1" ht="22.9" customHeight="1">
      <c r="B251" s="118"/>
      <c r="D251" s="119" t="s">
        <v>76</v>
      </c>
      <c r="E251" s="128" t="s">
        <v>406</v>
      </c>
      <c r="F251" s="128" t="s">
        <v>407</v>
      </c>
      <c r="I251" s="121"/>
      <c r="J251" s="129">
        <f>BK251</f>
        <v>0</v>
      </c>
      <c r="L251" s="118"/>
      <c r="M251" s="123"/>
      <c r="P251" s="124">
        <f>P252</f>
        <v>0</v>
      </c>
      <c r="R251" s="124">
        <f>R252</f>
        <v>0</v>
      </c>
      <c r="T251" s="125">
        <f>T252</f>
        <v>0</v>
      </c>
      <c r="AR251" s="119" t="s">
        <v>151</v>
      </c>
      <c r="AT251" s="126" t="s">
        <v>76</v>
      </c>
      <c r="AU251" s="126" t="s">
        <v>8</v>
      </c>
      <c r="AY251" s="119" t="s">
        <v>126</v>
      </c>
      <c r="BK251" s="127">
        <f>BK252</f>
        <v>0</v>
      </c>
    </row>
    <row r="252" spans="2:65" s="1" customFormat="1" ht="16.5" customHeight="1">
      <c r="B252" s="29"/>
      <c r="C252" s="130" t="s">
        <v>691</v>
      </c>
      <c r="D252" s="130" t="s">
        <v>128</v>
      </c>
      <c r="E252" s="131" t="s">
        <v>423</v>
      </c>
      <c r="F252" s="132" t="s">
        <v>424</v>
      </c>
      <c r="G252" s="133" t="s">
        <v>411</v>
      </c>
      <c r="H252" s="134">
        <v>1</v>
      </c>
      <c r="I252" s="135"/>
      <c r="J252" s="136">
        <f>ROUND(I252*H252,0)</f>
        <v>0</v>
      </c>
      <c r="K252" s="137"/>
      <c r="L252" s="29"/>
      <c r="M252" s="138" t="s">
        <v>1</v>
      </c>
      <c r="N252" s="139" t="s">
        <v>42</v>
      </c>
      <c r="P252" s="140">
        <f>O252*H252</f>
        <v>0</v>
      </c>
      <c r="Q252" s="140">
        <v>0</v>
      </c>
      <c r="R252" s="140">
        <f>Q252*H252</f>
        <v>0</v>
      </c>
      <c r="S252" s="140">
        <v>0</v>
      </c>
      <c r="T252" s="141">
        <f>S252*H252</f>
        <v>0</v>
      </c>
      <c r="AR252" s="142" t="s">
        <v>412</v>
      </c>
      <c r="AT252" s="142" t="s">
        <v>128</v>
      </c>
      <c r="AU252" s="142" t="s">
        <v>86</v>
      </c>
      <c r="AY252" s="14" t="s">
        <v>126</v>
      </c>
      <c r="BE252" s="143">
        <f>IF(N252="základní",J252,0)</f>
        <v>0</v>
      </c>
      <c r="BF252" s="143">
        <f>IF(N252="snížená",J252,0)</f>
        <v>0</v>
      </c>
      <c r="BG252" s="143">
        <f>IF(N252="zákl. přenesená",J252,0)</f>
        <v>0</v>
      </c>
      <c r="BH252" s="143">
        <f>IF(N252="sníž. přenesená",J252,0)</f>
        <v>0</v>
      </c>
      <c r="BI252" s="143">
        <f>IF(N252="nulová",J252,0)</f>
        <v>0</v>
      </c>
      <c r="BJ252" s="14" t="s">
        <v>8</v>
      </c>
      <c r="BK252" s="143">
        <f>ROUND(I252*H252,0)</f>
        <v>0</v>
      </c>
      <c r="BL252" s="14" t="s">
        <v>412</v>
      </c>
      <c r="BM252" s="142" t="s">
        <v>692</v>
      </c>
    </row>
    <row r="253" spans="2:65" s="11" customFormat="1" ht="22.9" customHeight="1">
      <c r="B253" s="118"/>
      <c r="D253" s="119" t="s">
        <v>76</v>
      </c>
      <c r="E253" s="128" t="s">
        <v>426</v>
      </c>
      <c r="F253" s="128" t="s">
        <v>427</v>
      </c>
      <c r="I253" s="121"/>
      <c r="J253" s="129">
        <f>BK253</f>
        <v>0</v>
      </c>
      <c r="L253" s="118"/>
      <c r="M253" s="123"/>
      <c r="P253" s="124">
        <f>P254</f>
        <v>0</v>
      </c>
      <c r="R253" s="124">
        <f>R254</f>
        <v>0</v>
      </c>
      <c r="T253" s="125">
        <f>T254</f>
        <v>0</v>
      </c>
      <c r="AR253" s="119" t="s">
        <v>151</v>
      </c>
      <c r="AT253" s="126" t="s">
        <v>76</v>
      </c>
      <c r="AU253" s="126" t="s">
        <v>8</v>
      </c>
      <c r="AY253" s="119" t="s">
        <v>126</v>
      </c>
      <c r="BK253" s="127">
        <f>BK254</f>
        <v>0</v>
      </c>
    </row>
    <row r="254" spans="2:65" s="1" customFormat="1" ht="16.5" customHeight="1">
      <c r="B254" s="29"/>
      <c r="C254" s="130" t="s">
        <v>693</v>
      </c>
      <c r="D254" s="130" t="s">
        <v>128</v>
      </c>
      <c r="E254" s="131" t="s">
        <v>429</v>
      </c>
      <c r="F254" s="132" t="s">
        <v>427</v>
      </c>
      <c r="G254" s="133" t="s">
        <v>430</v>
      </c>
      <c r="H254" s="163"/>
      <c r="I254" s="135"/>
      <c r="J254" s="136">
        <f>ROUND(I254*H254,0)</f>
        <v>0</v>
      </c>
      <c r="K254" s="137"/>
      <c r="L254" s="29"/>
      <c r="M254" s="164" t="s">
        <v>1</v>
      </c>
      <c r="N254" s="165" t="s">
        <v>42</v>
      </c>
      <c r="O254" s="166"/>
      <c r="P254" s="167">
        <f>O254*H254</f>
        <v>0</v>
      </c>
      <c r="Q254" s="167">
        <v>0</v>
      </c>
      <c r="R254" s="167">
        <f>Q254*H254</f>
        <v>0</v>
      </c>
      <c r="S254" s="167">
        <v>0</v>
      </c>
      <c r="T254" s="168">
        <f>S254*H254</f>
        <v>0</v>
      </c>
      <c r="AR254" s="142" t="s">
        <v>412</v>
      </c>
      <c r="AT254" s="142" t="s">
        <v>128</v>
      </c>
      <c r="AU254" s="142" t="s">
        <v>86</v>
      </c>
      <c r="AY254" s="14" t="s">
        <v>126</v>
      </c>
      <c r="BE254" s="143">
        <f>IF(N254="základní",J254,0)</f>
        <v>0</v>
      </c>
      <c r="BF254" s="143">
        <f>IF(N254="snížená",J254,0)</f>
        <v>0</v>
      </c>
      <c r="BG254" s="143">
        <f>IF(N254="zákl. přenesená",J254,0)</f>
        <v>0</v>
      </c>
      <c r="BH254" s="143">
        <f>IF(N254="sníž. přenesená",J254,0)</f>
        <v>0</v>
      </c>
      <c r="BI254" s="143">
        <f>IF(N254="nulová",J254,0)</f>
        <v>0</v>
      </c>
      <c r="BJ254" s="14" t="s">
        <v>8</v>
      </c>
      <c r="BK254" s="143">
        <f>ROUND(I254*H254,0)</f>
        <v>0</v>
      </c>
      <c r="BL254" s="14" t="s">
        <v>412</v>
      </c>
      <c r="BM254" s="142" t="s">
        <v>694</v>
      </c>
    </row>
    <row r="255" spans="2:65" s="1" customFormat="1" ht="6.95" customHeight="1">
      <c r="B255" s="41"/>
      <c r="C255" s="42"/>
      <c r="D255" s="42"/>
      <c r="E255" s="42"/>
      <c r="F255" s="42"/>
      <c r="G255" s="42"/>
      <c r="H255" s="42"/>
      <c r="I255" s="42"/>
      <c r="J255" s="42"/>
      <c r="K255" s="42"/>
      <c r="L255" s="29"/>
    </row>
  </sheetData>
  <sheetProtection algorithmName="SHA-512" hashValue="jickzF2X8ijYzR15Wn2RgJTCpT6L4DkCcy6UmqOGwXVeNvp8rhkGhUp8hCvhUCNNqjc60WIJUuD0I8aQtdlRiA==" saltValue="NjdWImczIHXAuOdpaqxHGxBa08tjJ4M+WRjmICbElsRZyca+EN/O1twkssyqIctztO8ddrcbsoLeh2R06/SWQg==" spinCount="100000" sheet="1" objects="1" scenarios="1" formatColumns="0" formatRows="0" autoFilter="0"/>
  <autoFilter ref="C134:K254" xr:uid="{00000000-0009-0000-0000-000002000000}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EA392-5924-4905-8E26-740F41AEF1EB}">
  <dimension ref="A1:CB323"/>
  <sheetViews>
    <sheetView topLeftCell="A64" workbookViewId="0">
      <selection activeCell="G103" sqref="G103"/>
    </sheetView>
  </sheetViews>
  <sheetFormatPr defaultRowHeight="11.25"/>
  <cols>
    <col min="1" max="1" width="5.1640625" style="212" customWidth="1"/>
    <col min="2" max="2" width="13.5" style="212" customWidth="1"/>
    <col min="3" max="3" width="47.1640625" style="212" customWidth="1"/>
    <col min="4" max="4" width="6.5" style="212" customWidth="1"/>
    <col min="5" max="5" width="10" style="227" customWidth="1"/>
    <col min="6" max="6" width="11.5" style="212" customWidth="1"/>
    <col min="7" max="7" width="16.1640625" style="212" customWidth="1"/>
    <col min="8" max="8" width="9.33203125" style="212"/>
    <col min="9" max="9" width="0.33203125" style="212" customWidth="1"/>
    <col min="10" max="10" width="10.6640625" style="212" hidden="1" customWidth="1"/>
    <col min="11" max="11" width="0.33203125" style="212" customWidth="1"/>
    <col min="12" max="12" width="88" style="212" customWidth="1"/>
    <col min="13" max="13" width="52.83203125" style="212" customWidth="1"/>
    <col min="14" max="256" width="9.33203125" style="212"/>
    <col min="257" max="257" width="5.1640625" style="212" customWidth="1"/>
    <col min="258" max="258" width="13.5" style="212" customWidth="1"/>
    <col min="259" max="259" width="47.1640625" style="212" customWidth="1"/>
    <col min="260" max="260" width="6.5" style="212" customWidth="1"/>
    <col min="261" max="261" width="10" style="212" customWidth="1"/>
    <col min="262" max="262" width="11.5" style="212" customWidth="1"/>
    <col min="263" max="263" width="16.1640625" style="212" customWidth="1"/>
    <col min="264" max="264" width="9.33203125" style="212"/>
    <col min="265" max="265" width="0.33203125" style="212" customWidth="1"/>
    <col min="266" max="266" width="0" style="212" hidden="1" customWidth="1"/>
    <col min="267" max="267" width="0.33203125" style="212" customWidth="1"/>
    <col min="268" max="268" width="88" style="212" customWidth="1"/>
    <col min="269" max="269" width="52.83203125" style="212" customWidth="1"/>
    <col min="270" max="512" width="9.33203125" style="212"/>
    <col min="513" max="513" width="5.1640625" style="212" customWidth="1"/>
    <col min="514" max="514" width="13.5" style="212" customWidth="1"/>
    <col min="515" max="515" width="47.1640625" style="212" customWidth="1"/>
    <col min="516" max="516" width="6.5" style="212" customWidth="1"/>
    <col min="517" max="517" width="10" style="212" customWidth="1"/>
    <col min="518" max="518" width="11.5" style="212" customWidth="1"/>
    <col min="519" max="519" width="16.1640625" style="212" customWidth="1"/>
    <col min="520" max="520" width="9.33203125" style="212"/>
    <col min="521" max="521" width="0.33203125" style="212" customWidth="1"/>
    <col min="522" max="522" width="0" style="212" hidden="1" customWidth="1"/>
    <col min="523" max="523" width="0.33203125" style="212" customWidth="1"/>
    <col min="524" max="524" width="88" style="212" customWidth="1"/>
    <col min="525" max="525" width="52.83203125" style="212" customWidth="1"/>
    <col min="526" max="768" width="9.33203125" style="212"/>
    <col min="769" max="769" width="5.1640625" style="212" customWidth="1"/>
    <col min="770" max="770" width="13.5" style="212" customWidth="1"/>
    <col min="771" max="771" width="47.1640625" style="212" customWidth="1"/>
    <col min="772" max="772" width="6.5" style="212" customWidth="1"/>
    <col min="773" max="773" width="10" style="212" customWidth="1"/>
    <col min="774" max="774" width="11.5" style="212" customWidth="1"/>
    <col min="775" max="775" width="16.1640625" style="212" customWidth="1"/>
    <col min="776" max="776" width="9.33203125" style="212"/>
    <col min="777" max="777" width="0.33203125" style="212" customWidth="1"/>
    <col min="778" max="778" width="0" style="212" hidden="1" customWidth="1"/>
    <col min="779" max="779" width="0.33203125" style="212" customWidth="1"/>
    <col min="780" max="780" width="88" style="212" customWidth="1"/>
    <col min="781" max="781" width="52.83203125" style="212" customWidth="1"/>
    <col min="782" max="1024" width="9.33203125" style="212"/>
    <col min="1025" max="1025" width="5.1640625" style="212" customWidth="1"/>
    <col min="1026" max="1026" width="13.5" style="212" customWidth="1"/>
    <col min="1027" max="1027" width="47.1640625" style="212" customWidth="1"/>
    <col min="1028" max="1028" width="6.5" style="212" customWidth="1"/>
    <col min="1029" max="1029" width="10" style="212" customWidth="1"/>
    <col min="1030" max="1030" width="11.5" style="212" customWidth="1"/>
    <col min="1031" max="1031" width="16.1640625" style="212" customWidth="1"/>
    <col min="1032" max="1032" width="9.33203125" style="212"/>
    <col min="1033" max="1033" width="0.33203125" style="212" customWidth="1"/>
    <col min="1034" max="1034" width="0" style="212" hidden="1" customWidth="1"/>
    <col min="1035" max="1035" width="0.33203125" style="212" customWidth="1"/>
    <col min="1036" max="1036" width="88" style="212" customWidth="1"/>
    <col min="1037" max="1037" width="52.83203125" style="212" customWidth="1"/>
    <col min="1038" max="1280" width="9.33203125" style="212"/>
    <col min="1281" max="1281" width="5.1640625" style="212" customWidth="1"/>
    <col min="1282" max="1282" width="13.5" style="212" customWidth="1"/>
    <col min="1283" max="1283" width="47.1640625" style="212" customWidth="1"/>
    <col min="1284" max="1284" width="6.5" style="212" customWidth="1"/>
    <col min="1285" max="1285" width="10" style="212" customWidth="1"/>
    <col min="1286" max="1286" width="11.5" style="212" customWidth="1"/>
    <col min="1287" max="1287" width="16.1640625" style="212" customWidth="1"/>
    <col min="1288" max="1288" width="9.33203125" style="212"/>
    <col min="1289" max="1289" width="0.33203125" style="212" customWidth="1"/>
    <col min="1290" max="1290" width="0" style="212" hidden="1" customWidth="1"/>
    <col min="1291" max="1291" width="0.33203125" style="212" customWidth="1"/>
    <col min="1292" max="1292" width="88" style="212" customWidth="1"/>
    <col min="1293" max="1293" width="52.83203125" style="212" customWidth="1"/>
    <col min="1294" max="1536" width="9.33203125" style="212"/>
    <col min="1537" max="1537" width="5.1640625" style="212" customWidth="1"/>
    <col min="1538" max="1538" width="13.5" style="212" customWidth="1"/>
    <col min="1539" max="1539" width="47.1640625" style="212" customWidth="1"/>
    <col min="1540" max="1540" width="6.5" style="212" customWidth="1"/>
    <col min="1541" max="1541" width="10" style="212" customWidth="1"/>
    <col min="1542" max="1542" width="11.5" style="212" customWidth="1"/>
    <col min="1543" max="1543" width="16.1640625" style="212" customWidth="1"/>
    <col min="1544" max="1544" width="9.33203125" style="212"/>
    <col min="1545" max="1545" width="0.33203125" style="212" customWidth="1"/>
    <col min="1546" max="1546" width="0" style="212" hidden="1" customWidth="1"/>
    <col min="1547" max="1547" width="0.33203125" style="212" customWidth="1"/>
    <col min="1548" max="1548" width="88" style="212" customWidth="1"/>
    <col min="1549" max="1549" width="52.83203125" style="212" customWidth="1"/>
    <col min="1550" max="1792" width="9.33203125" style="212"/>
    <col min="1793" max="1793" width="5.1640625" style="212" customWidth="1"/>
    <col min="1794" max="1794" width="13.5" style="212" customWidth="1"/>
    <col min="1795" max="1795" width="47.1640625" style="212" customWidth="1"/>
    <col min="1796" max="1796" width="6.5" style="212" customWidth="1"/>
    <col min="1797" max="1797" width="10" style="212" customWidth="1"/>
    <col min="1798" max="1798" width="11.5" style="212" customWidth="1"/>
    <col min="1799" max="1799" width="16.1640625" style="212" customWidth="1"/>
    <col min="1800" max="1800" width="9.33203125" style="212"/>
    <col min="1801" max="1801" width="0.33203125" style="212" customWidth="1"/>
    <col min="1802" max="1802" width="0" style="212" hidden="1" customWidth="1"/>
    <col min="1803" max="1803" width="0.33203125" style="212" customWidth="1"/>
    <col min="1804" max="1804" width="88" style="212" customWidth="1"/>
    <col min="1805" max="1805" width="52.83203125" style="212" customWidth="1"/>
    <col min="1806" max="2048" width="9.33203125" style="212"/>
    <col min="2049" max="2049" width="5.1640625" style="212" customWidth="1"/>
    <col min="2050" max="2050" width="13.5" style="212" customWidth="1"/>
    <col min="2051" max="2051" width="47.1640625" style="212" customWidth="1"/>
    <col min="2052" max="2052" width="6.5" style="212" customWidth="1"/>
    <col min="2053" max="2053" width="10" style="212" customWidth="1"/>
    <col min="2054" max="2054" width="11.5" style="212" customWidth="1"/>
    <col min="2055" max="2055" width="16.1640625" style="212" customWidth="1"/>
    <col min="2056" max="2056" width="9.33203125" style="212"/>
    <col min="2057" max="2057" width="0.33203125" style="212" customWidth="1"/>
    <col min="2058" max="2058" width="0" style="212" hidden="1" customWidth="1"/>
    <col min="2059" max="2059" width="0.33203125" style="212" customWidth="1"/>
    <col min="2060" max="2060" width="88" style="212" customWidth="1"/>
    <col min="2061" max="2061" width="52.83203125" style="212" customWidth="1"/>
    <col min="2062" max="2304" width="9.33203125" style="212"/>
    <col min="2305" max="2305" width="5.1640625" style="212" customWidth="1"/>
    <col min="2306" max="2306" width="13.5" style="212" customWidth="1"/>
    <col min="2307" max="2307" width="47.1640625" style="212" customWidth="1"/>
    <col min="2308" max="2308" width="6.5" style="212" customWidth="1"/>
    <col min="2309" max="2309" width="10" style="212" customWidth="1"/>
    <col min="2310" max="2310" width="11.5" style="212" customWidth="1"/>
    <col min="2311" max="2311" width="16.1640625" style="212" customWidth="1"/>
    <col min="2312" max="2312" width="9.33203125" style="212"/>
    <col min="2313" max="2313" width="0.33203125" style="212" customWidth="1"/>
    <col min="2314" max="2314" width="0" style="212" hidden="1" customWidth="1"/>
    <col min="2315" max="2315" width="0.33203125" style="212" customWidth="1"/>
    <col min="2316" max="2316" width="88" style="212" customWidth="1"/>
    <col min="2317" max="2317" width="52.83203125" style="212" customWidth="1"/>
    <col min="2318" max="2560" width="9.33203125" style="212"/>
    <col min="2561" max="2561" width="5.1640625" style="212" customWidth="1"/>
    <col min="2562" max="2562" width="13.5" style="212" customWidth="1"/>
    <col min="2563" max="2563" width="47.1640625" style="212" customWidth="1"/>
    <col min="2564" max="2564" width="6.5" style="212" customWidth="1"/>
    <col min="2565" max="2565" width="10" style="212" customWidth="1"/>
    <col min="2566" max="2566" width="11.5" style="212" customWidth="1"/>
    <col min="2567" max="2567" width="16.1640625" style="212" customWidth="1"/>
    <col min="2568" max="2568" width="9.33203125" style="212"/>
    <col min="2569" max="2569" width="0.33203125" style="212" customWidth="1"/>
    <col min="2570" max="2570" width="0" style="212" hidden="1" customWidth="1"/>
    <col min="2571" max="2571" width="0.33203125" style="212" customWidth="1"/>
    <col min="2572" max="2572" width="88" style="212" customWidth="1"/>
    <col min="2573" max="2573" width="52.83203125" style="212" customWidth="1"/>
    <col min="2574" max="2816" width="9.33203125" style="212"/>
    <col min="2817" max="2817" width="5.1640625" style="212" customWidth="1"/>
    <col min="2818" max="2818" width="13.5" style="212" customWidth="1"/>
    <col min="2819" max="2819" width="47.1640625" style="212" customWidth="1"/>
    <col min="2820" max="2820" width="6.5" style="212" customWidth="1"/>
    <col min="2821" max="2821" width="10" style="212" customWidth="1"/>
    <col min="2822" max="2822" width="11.5" style="212" customWidth="1"/>
    <col min="2823" max="2823" width="16.1640625" style="212" customWidth="1"/>
    <col min="2824" max="2824" width="9.33203125" style="212"/>
    <col min="2825" max="2825" width="0.33203125" style="212" customWidth="1"/>
    <col min="2826" max="2826" width="0" style="212" hidden="1" customWidth="1"/>
    <col min="2827" max="2827" width="0.33203125" style="212" customWidth="1"/>
    <col min="2828" max="2828" width="88" style="212" customWidth="1"/>
    <col min="2829" max="2829" width="52.83203125" style="212" customWidth="1"/>
    <col min="2830" max="3072" width="9.33203125" style="212"/>
    <col min="3073" max="3073" width="5.1640625" style="212" customWidth="1"/>
    <col min="3074" max="3074" width="13.5" style="212" customWidth="1"/>
    <col min="3075" max="3075" width="47.1640625" style="212" customWidth="1"/>
    <col min="3076" max="3076" width="6.5" style="212" customWidth="1"/>
    <col min="3077" max="3077" width="10" style="212" customWidth="1"/>
    <col min="3078" max="3078" width="11.5" style="212" customWidth="1"/>
    <col min="3079" max="3079" width="16.1640625" style="212" customWidth="1"/>
    <col min="3080" max="3080" width="9.33203125" style="212"/>
    <col min="3081" max="3081" width="0.33203125" style="212" customWidth="1"/>
    <col min="3082" max="3082" width="0" style="212" hidden="1" customWidth="1"/>
    <col min="3083" max="3083" width="0.33203125" style="212" customWidth="1"/>
    <col min="3084" max="3084" width="88" style="212" customWidth="1"/>
    <col min="3085" max="3085" width="52.83203125" style="212" customWidth="1"/>
    <col min="3086" max="3328" width="9.33203125" style="212"/>
    <col min="3329" max="3329" width="5.1640625" style="212" customWidth="1"/>
    <col min="3330" max="3330" width="13.5" style="212" customWidth="1"/>
    <col min="3331" max="3331" width="47.1640625" style="212" customWidth="1"/>
    <col min="3332" max="3332" width="6.5" style="212" customWidth="1"/>
    <col min="3333" max="3333" width="10" style="212" customWidth="1"/>
    <col min="3334" max="3334" width="11.5" style="212" customWidth="1"/>
    <col min="3335" max="3335" width="16.1640625" style="212" customWidth="1"/>
    <col min="3336" max="3336" width="9.33203125" style="212"/>
    <col min="3337" max="3337" width="0.33203125" style="212" customWidth="1"/>
    <col min="3338" max="3338" width="0" style="212" hidden="1" customWidth="1"/>
    <col min="3339" max="3339" width="0.33203125" style="212" customWidth="1"/>
    <col min="3340" max="3340" width="88" style="212" customWidth="1"/>
    <col min="3341" max="3341" width="52.83203125" style="212" customWidth="1"/>
    <col min="3342" max="3584" width="9.33203125" style="212"/>
    <col min="3585" max="3585" width="5.1640625" style="212" customWidth="1"/>
    <col min="3586" max="3586" width="13.5" style="212" customWidth="1"/>
    <col min="3587" max="3587" width="47.1640625" style="212" customWidth="1"/>
    <col min="3588" max="3588" width="6.5" style="212" customWidth="1"/>
    <col min="3589" max="3589" width="10" style="212" customWidth="1"/>
    <col min="3590" max="3590" width="11.5" style="212" customWidth="1"/>
    <col min="3591" max="3591" width="16.1640625" style="212" customWidth="1"/>
    <col min="3592" max="3592" width="9.33203125" style="212"/>
    <col min="3593" max="3593" width="0.33203125" style="212" customWidth="1"/>
    <col min="3594" max="3594" width="0" style="212" hidden="1" customWidth="1"/>
    <col min="3595" max="3595" width="0.33203125" style="212" customWidth="1"/>
    <col min="3596" max="3596" width="88" style="212" customWidth="1"/>
    <col min="3597" max="3597" width="52.83203125" style="212" customWidth="1"/>
    <col min="3598" max="3840" width="9.33203125" style="212"/>
    <col min="3841" max="3841" width="5.1640625" style="212" customWidth="1"/>
    <col min="3842" max="3842" width="13.5" style="212" customWidth="1"/>
    <col min="3843" max="3843" width="47.1640625" style="212" customWidth="1"/>
    <col min="3844" max="3844" width="6.5" style="212" customWidth="1"/>
    <col min="3845" max="3845" width="10" style="212" customWidth="1"/>
    <col min="3846" max="3846" width="11.5" style="212" customWidth="1"/>
    <col min="3847" max="3847" width="16.1640625" style="212" customWidth="1"/>
    <col min="3848" max="3848" width="9.33203125" style="212"/>
    <col min="3849" max="3849" width="0.33203125" style="212" customWidth="1"/>
    <col min="3850" max="3850" width="0" style="212" hidden="1" customWidth="1"/>
    <col min="3851" max="3851" width="0.33203125" style="212" customWidth="1"/>
    <col min="3852" max="3852" width="88" style="212" customWidth="1"/>
    <col min="3853" max="3853" width="52.83203125" style="212" customWidth="1"/>
    <col min="3854" max="4096" width="9.33203125" style="212"/>
    <col min="4097" max="4097" width="5.1640625" style="212" customWidth="1"/>
    <col min="4098" max="4098" width="13.5" style="212" customWidth="1"/>
    <col min="4099" max="4099" width="47.1640625" style="212" customWidth="1"/>
    <col min="4100" max="4100" width="6.5" style="212" customWidth="1"/>
    <col min="4101" max="4101" width="10" style="212" customWidth="1"/>
    <col min="4102" max="4102" width="11.5" style="212" customWidth="1"/>
    <col min="4103" max="4103" width="16.1640625" style="212" customWidth="1"/>
    <col min="4104" max="4104" width="9.33203125" style="212"/>
    <col min="4105" max="4105" width="0.33203125" style="212" customWidth="1"/>
    <col min="4106" max="4106" width="0" style="212" hidden="1" customWidth="1"/>
    <col min="4107" max="4107" width="0.33203125" style="212" customWidth="1"/>
    <col min="4108" max="4108" width="88" style="212" customWidth="1"/>
    <col min="4109" max="4109" width="52.83203125" style="212" customWidth="1"/>
    <col min="4110" max="4352" width="9.33203125" style="212"/>
    <col min="4353" max="4353" width="5.1640625" style="212" customWidth="1"/>
    <col min="4354" max="4354" width="13.5" style="212" customWidth="1"/>
    <col min="4355" max="4355" width="47.1640625" style="212" customWidth="1"/>
    <col min="4356" max="4356" width="6.5" style="212" customWidth="1"/>
    <col min="4357" max="4357" width="10" style="212" customWidth="1"/>
    <col min="4358" max="4358" width="11.5" style="212" customWidth="1"/>
    <col min="4359" max="4359" width="16.1640625" style="212" customWidth="1"/>
    <col min="4360" max="4360" width="9.33203125" style="212"/>
    <col min="4361" max="4361" width="0.33203125" style="212" customWidth="1"/>
    <col min="4362" max="4362" width="0" style="212" hidden="1" customWidth="1"/>
    <col min="4363" max="4363" width="0.33203125" style="212" customWidth="1"/>
    <col min="4364" max="4364" width="88" style="212" customWidth="1"/>
    <col min="4365" max="4365" width="52.83203125" style="212" customWidth="1"/>
    <col min="4366" max="4608" width="9.33203125" style="212"/>
    <col min="4609" max="4609" width="5.1640625" style="212" customWidth="1"/>
    <col min="4610" max="4610" width="13.5" style="212" customWidth="1"/>
    <col min="4611" max="4611" width="47.1640625" style="212" customWidth="1"/>
    <col min="4612" max="4612" width="6.5" style="212" customWidth="1"/>
    <col min="4613" max="4613" width="10" style="212" customWidth="1"/>
    <col min="4614" max="4614" width="11.5" style="212" customWidth="1"/>
    <col min="4615" max="4615" width="16.1640625" style="212" customWidth="1"/>
    <col min="4616" max="4616" width="9.33203125" style="212"/>
    <col min="4617" max="4617" width="0.33203125" style="212" customWidth="1"/>
    <col min="4618" max="4618" width="0" style="212" hidden="1" customWidth="1"/>
    <col min="4619" max="4619" width="0.33203125" style="212" customWidth="1"/>
    <col min="4620" max="4620" width="88" style="212" customWidth="1"/>
    <col min="4621" max="4621" width="52.83203125" style="212" customWidth="1"/>
    <col min="4622" max="4864" width="9.33203125" style="212"/>
    <col min="4865" max="4865" width="5.1640625" style="212" customWidth="1"/>
    <col min="4866" max="4866" width="13.5" style="212" customWidth="1"/>
    <col min="4867" max="4867" width="47.1640625" style="212" customWidth="1"/>
    <col min="4868" max="4868" width="6.5" style="212" customWidth="1"/>
    <col min="4869" max="4869" width="10" style="212" customWidth="1"/>
    <col min="4870" max="4870" width="11.5" style="212" customWidth="1"/>
    <col min="4871" max="4871" width="16.1640625" style="212" customWidth="1"/>
    <col min="4872" max="4872" width="9.33203125" style="212"/>
    <col min="4873" max="4873" width="0.33203125" style="212" customWidth="1"/>
    <col min="4874" max="4874" width="0" style="212" hidden="1" customWidth="1"/>
    <col min="4875" max="4875" width="0.33203125" style="212" customWidth="1"/>
    <col min="4876" max="4876" width="88" style="212" customWidth="1"/>
    <col min="4877" max="4877" width="52.83203125" style="212" customWidth="1"/>
    <col min="4878" max="5120" width="9.33203125" style="212"/>
    <col min="5121" max="5121" width="5.1640625" style="212" customWidth="1"/>
    <col min="5122" max="5122" width="13.5" style="212" customWidth="1"/>
    <col min="5123" max="5123" width="47.1640625" style="212" customWidth="1"/>
    <col min="5124" max="5124" width="6.5" style="212" customWidth="1"/>
    <col min="5125" max="5125" width="10" style="212" customWidth="1"/>
    <col min="5126" max="5126" width="11.5" style="212" customWidth="1"/>
    <col min="5127" max="5127" width="16.1640625" style="212" customWidth="1"/>
    <col min="5128" max="5128" width="9.33203125" style="212"/>
    <col min="5129" max="5129" width="0.33203125" style="212" customWidth="1"/>
    <col min="5130" max="5130" width="0" style="212" hidden="1" customWidth="1"/>
    <col min="5131" max="5131" width="0.33203125" style="212" customWidth="1"/>
    <col min="5132" max="5132" width="88" style="212" customWidth="1"/>
    <col min="5133" max="5133" width="52.83203125" style="212" customWidth="1"/>
    <col min="5134" max="5376" width="9.33203125" style="212"/>
    <col min="5377" max="5377" width="5.1640625" style="212" customWidth="1"/>
    <col min="5378" max="5378" width="13.5" style="212" customWidth="1"/>
    <col min="5379" max="5379" width="47.1640625" style="212" customWidth="1"/>
    <col min="5380" max="5380" width="6.5" style="212" customWidth="1"/>
    <col min="5381" max="5381" width="10" style="212" customWidth="1"/>
    <col min="5382" max="5382" width="11.5" style="212" customWidth="1"/>
    <col min="5383" max="5383" width="16.1640625" style="212" customWidth="1"/>
    <col min="5384" max="5384" width="9.33203125" style="212"/>
    <col min="5385" max="5385" width="0.33203125" style="212" customWidth="1"/>
    <col min="5386" max="5386" width="0" style="212" hidden="1" customWidth="1"/>
    <col min="5387" max="5387" width="0.33203125" style="212" customWidth="1"/>
    <col min="5388" max="5388" width="88" style="212" customWidth="1"/>
    <col min="5389" max="5389" width="52.83203125" style="212" customWidth="1"/>
    <col min="5390" max="5632" width="9.33203125" style="212"/>
    <col min="5633" max="5633" width="5.1640625" style="212" customWidth="1"/>
    <col min="5634" max="5634" width="13.5" style="212" customWidth="1"/>
    <col min="5635" max="5635" width="47.1640625" style="212" customWidth="1"/>
    <col min="5636" max="5636" width="6.5" style="212" customWidth="1"/>
    <col min="5637" max="5637" width="10" style="212" customWidth="1"/>
    <col min="5638" max="5638" width="11.5" style="212" customWidth="1"/>
    <col min="5639" max="5639" width="16.1640625" style="212" customWidth="1"/>
    <col min="5640" max="5640" width="9.33203125" style="212"/>
    <col min="5641" max="5641" width="0.33203125" style="212" customWidth="1"/>
    <col min="5642" max="5642" width="0" style="212" hidden="1" customWidth="1"/>
    <col min="5643" max="5643" width="0.33203125" style="212" customWidth="1"/>
    <col min="5644" max="5644" width="88" style="212" customWidth="1"/>
    <col min="5645" max="5645" width="52.83203125" style="212" customWidth="1"/>
    <col min="5646" max="5888" width="9.33203125" style="212"/>
    <col min="5889" max="5889" width="5.1640625" style="212" customWidth="1"/>
    <col min="5890" max="5890" width="13.5" style="212" customWidth="1"/>
    <col min="5891" max="5891" width="47.1640625" style="212" customWidth="1"/>
    <col min="5892" max="5892" width="6.5" style="212" customWidth="1"/>
    <col min="5893" max="5893" width="10" style="212" customWidth="1"/>
    <col min="5894" max="5894" width="11.5" style="212" customWidth="1"/>
    <col min="5895" max="5895" width="16.1640625" style="212" customWidth="1"/>
    <col min="5896" max="5896" width="9.33203125" style="212"/>
    <col min="5897" max="5897" width="0.33203125" style="212" customWidth="1"/>
    <col min="5898" max="5898" width="0" style="212" hidden="1" customWidth="1"/>
    <col min="5899" max="5899" width="0.33203125" style="212" customWidth="1"/>
    <col min="5900" max="5900" width="88" style="212" customWidth="1"/>
    <col min="5901" max="5901" width="52.83203125" style="212" customWidth="1"/>
    <col min="5902" max="6144" width="9.33203125" style="212"/>
    <col min="6145" max="6145" width="5.1640625" style="212" customWidth="1"/>
    <col min="6146" max="6146" width="13.5" style="212" customWidth="1"/>
    <col min="6147" max="6147" width="47.1640625" style="212" customWidth="1"/>
    <col min="6148" max="6148" width="6.5" style="212" customWidth="1"/>
    <col min="6149" max="6149" width="10" style="212" customWidth="1"/>
    <col min="6150" max="6150" width="11.5" style="212" customWidth="1"/>
    <col min="6151" max="6151" width="16.1640625" style="212" customWidth="1"/>
    <col min="6152" max="6152" width="9.33203125" style="212"/>
    <col min="6153" max="6153" width="0.33203125" style="212" customWidth="1"/>
    <col min="6154" max="6154" width="0" style="212" hidden="1" customWidth="1"/>
    <col min="6155" max="6155" width="0.33203125" style="212" customWidth="1"/>
    <col min="6156" max="6156" width="88" style="212" customWidth="1"/>
    <col min="6157" max="6157" width="52.83203125" style="212" customWidth="1"/>
    <col min="6158" max="6400" width="9.33203125" style="212"/>
    <col min="6401" max="6401" width="5.1640625" style="212" customWidth="1"/>
    <col min="6402" max="6402" width="13.5" style="212" customWidth="1"/>
    <col min="6403" max="6403" width="47.1640625" style="212" customWidth="1"/>
    <col min="6404" max="6404" width="6.5" style="212" customWidth="1"/>
    <col min="6405" max="6405" width="10" style="212" customWidth="1"/>
    <col min="6406" max="6406" width="11.5" style="212" customWidth="1"/>
    <col min="6407" max="6407" width="16.1640625" style="212" customWidth="1"/>
    <col min="6408" max="6408" width="9.33203125" style="212"/>
    <col min="6409" max="6409" width="0.33203125" style="212" customWidth="1"/>
    <col min="6410" max="6410" width="0" style="212" hidden="1" customWidth="1"/>
    <col min="6411" max="6411" width="0.33203125" style="212" customWidth="1"/>
    <col min="6412" max="6412" width="88" style="212" customWidth="1"/>
    <col min="6413" max="6413" width="52.83203125" style="212" customWidth="1"/>
    <col min="6414" max="6656" width="9.33203125" style="212"/>
    <col min="6657" max="6657" width="5.1640625" style="212" customWidth="1"/>
    <col min="6658" max="6658" width="13.5" style="212" customWidth="1"/>
    <col min="6659" max="6659" width="47.1640625" style="212" customWidth="1"/>
    <col min="6660" max="6660" width="6.5" style="212" customWidth="1"/>
    <col min="6661" max="6661" width="10" style="212" customWidth="1"/>
    <col min="6662" max="6662" width="11.5" style="212" customWidth="1"/>
    <col min="6663" max="6663" width="16.1640625" style="212" customWidth="1"/>
    <col min="6664" max="6664" width="9.33203125" style="212"/>
    <col min="6665" max="6665" width="0.33203125" style="212" customWidth="1"/>
    <col min="6666" max="6666" width="0" style="212" hidden="1" customWidth="1"/>
    <col min="6667" max="6667" width="0.33203125" style="212" customWidth="1"/>
    <col min="6668" max="6668" width="88" style="212" customWidth="1"/>
    <col min="6669" max="6669" width="52.83203125" style="212" customWidth="1"/>
    <col min="6670" max="6912" width="9.33203125" style="212"/>
    <col min="6913" max="6913" width="5.1640625" style="212" customWidth="1"/>
    <col min="6914" max="6914" width="13.5" style="212" customWidth="1"/>
    <col min="6915" max="6915" width="47.1640625" style="212" customWidth="1"/>
    <col min="6916" max="6916" width="6.5" style="212" customWidth="1"/>
    <col min="6917" max="6917" width="10" style="212" customWidth="1"/>
    <col min="6918" max="6918" width="11.5" style="212" customWidth="1"/>
    <col min="6919" max="6919" width="16.1640625" style="212" customWidth="1"/>
    <col min="6920" max="6920" width="9.33203125" style="212"/>
    <col min="6921" max="6921" width="0.33203125" style="212" customWidth="1"/>
    <col min="6922" max="6922" width="0" style="212" hidden="1" customWidth="1"/>
    <col min="6923" max="6923" width="0.33203125" style="212" customWidth="1"/>
    <col min="6924" max="6924" width="88" style="212" customWidth="1"/>
    <col min="6925" max="6925" width="52.83203125" style="212" customWidth="1"/>
    <col min="6926" max="7168" width="9.33203125" style="212"/>
    <col min="7169" max="7169" width="5.1640625" style="212" customWidth="1"/>
    <col min="7170" max="7170" width="13.5" style="212" customWidth="1"/>
    <col min="7171" max="7171" width="47.1640625" style="212" customWidth="1"/>
    <col min="7172" max="7172" width="6.5" style="212" customWidth="1"/>
    <col min="7173" max="7173" width="10" style="212" customWidth="1"/>
    <col min="7174" max="7174" width="11.5" style="212" customWidth="1"/>
    <col min="7175" max="7175" width="16.1640625" style="212" customWidth="1"/>
    <col min="7176" max="7176" width="9.33203125" style="212"/>
    <col min="7177" max="7177" width="0.33203125" style="212" customWidth="1"/>
    <col min="7178" max="7178" width="0" style="212" hidden="1" customWidth="1"/>
    <col min="7179" max="7179" width="0.33203125" style="212" customWidth="1"/>
    <col min="7180" max="7180" width="88" style="212" customWidth="1"/>
    <col min="7181" max="7181" width="52.83203125" style="212" customWidth="1"/>
    <col min="7182" max="7424" width="9.33203125" style="212"/>
    <col min="7425" max="7425" width="5.1640625" style="212" customWidth="1"/>
    <col min="7426" max="7426" width="13.5" style="212" customWidth="1"/>
    <col min="7427" max="7427" width="47.1640625" style="212" customWidth="1"/>
    <col min="7428" max="7428" width="6.5" style="212" customWidth="1"/>
    <col min="7429" max="7429" width="10" style="212" customWidth="1"/>
    <col min="7430" max="7430" width="11.5" style="212" customWidth="1"/>
    <col min="7431" max="7431" width="16.1640625" style="212" customWidth="1"/>
    <col min="7432" max="7432" width="9.33203125" style="212"/>
    <col min="7433" max="7433" width="0.33203125" style="212" customWidth="1"/>
    <col min="7434" max="7434" width="0" style="212" hidden="1" customWidth="1"/>
    <col min="7435" max="7435" width="0.33203125" style="212" customWidth="1"/>
    <col min="7436" max="7436" width="88" style="212" customWidth="1"/>
    <col min="7437" max="7437" width="52.83203125" style="212" customWidth="1"/>
    <col min="7438" max="7680" width="9.33203125" style="212"/>
    <col min="7681" max="7681" width="5.1640625" style="212" customWidth="1"/>
    <col min="7682" max="7682" width="13.5" style="212" customWidth="1"/>
    <col min="7683" max="7683" width="47.1640625" style="212" customWidth="1"/>
    <col min="7684" max="7684" width="6.5" style="212" customWidth="1"/>
    <col min="7685" max="7685" width="10" style="212" customWidth="1"/>
    <col min="7686" max="7686" width="11.5" style="212" customWidth="1"/>
    <col min="7687" max="7687" width="16.1640625" style="212" customWidth="1"/>
    <col min="7688" max="7688" width="9.33203125" style="212"/>
    <col min="7689" max="7689" width="0.33203125" style="212" customWidth="1"/>
    <col min="7690" max="7690" width="0" style="212" hidden="1" customWidth="1"/>
    <col min="7691" max="7691" width="0.33203125" style="212" customWidth="1"/>
    <col min="7692" max="7692" width="88" style="212" customWidth="1"/>
    <col min="7693" max="7693" width="52.83203125" style="212" customWidth="1"/>
    <col min="7694" max="7936" width="9.33203125" style="212"/>
    <col min="7937" max="7937" width="5.1640625" style="212" customWidth="1"/>
    <col min="7938" max="7938" width="13.5" style="212" customWidth="1"/>
    <col min="7939" max="7939" width="47.1640625" style="212" customWidth="1"/>
    <col min="7940" max="7940" width="6.5" style="212" customWidth="1"/>
    <col min="7941" max="7941" width="10" style="212" customWidth="1"/>
    <col min="7942" max="7942" width="11.5" style="212" customWidth="1"/>
    <col min="7943" max="7943" width="16.1640625" style="212" customWidth="1"/>
    <col min="7944" max="7944" width="9.33203125" style="212"/>
    <col min="7945" max="7945" width="0.33203125" style="212" customWidth="1"/>
    <col min="7946" max="7946" width="0" style="212" hidden="1" customWidth="1"/>
    <col min="7947" max="7947" width="0.33203125" style="212" customWidth="1"/>
    <col min="7948" max="7948" width="88" style="212" customWidth="1"/>
    <col min="7949" max="7949" width="52.83203125" style="212" customWidth="1"/>
    <col min="7950" max="8192" width="9.33203125" style="212"/>
    <col min="8193" max="8193" width="5.1640625" style="212" customWidth="1"/>
    <col min="8194" max="8194" width="13.5" style="212" customWidth="1"/>
    <col min="8195" max="8195" width="47.1640625" style="212" customWidth="1"/>
    <col min="8196" max="8196" width="6.5" style="212" customWidth="1"/>
    <col min="8197" max="8197" width="10" style="212" customWidth="1"/>
    <col min="8198" max="8198" width="11.5" style="212" customWidth="1"/>
    <col min="8199" max="8199" width="16.1640625" style="212" customWidth="1"/>
    <col min="8200" max="8200" width="9.33203125" style="212"/>
    <col min="8201" max="8201" width="0.33203125" style="212" customWidth="1"/>
    <col min="8202" max="8202" width="0" style="212" hidden="1" customWidth="1"/>
    <col min="8203" max="8203" width="0.33203125" style="212" customWidth="1"/>
    <col min="8204" max="8204" width="88" style="212" customWidth="1"/>
    <col min="8205" max="8205" width="52.83203125" style="212" customWidth="1"/>
    <col min="8206" max="8448" width="9.33203125" style="212"/>
    <col min="8449" max="8449" width="5.1640625" style="212" customWidth="1"/>
    <col min="8450" max="8450" width="13.5" style="212" customWidth="1"/>
    <col min="8451" max="8451" width="47.1640625" style="212" customWidth="1"/>
    <col min="8452" max="8452" width="6.5" style="212" customWidth="1"/>
    <col min="8453" max="8453" width="10" style="212" customWidth="1"/>
    <col min="8454" max="8454" width="11.5" style="212" customWidth="1"/>
    <col min="8455" max="8455" width="16.1640625" style="212" customWidth="1"/>
    <col min="8456" max="8456" width="9.33203125" style="212"/>
    <col min="8457" max="8457" width="0.33203125" style="212" customWidth="1"/>
    <col min="8458" max="8458" width="0" style="212" hidden="1" customWidth="1"/>
    <col min="8459" max="8459" width="0.33203125" style="212" customWidth="1"/>
    <col min="8460" max="8460" width="88" style="212" customWidth="1"/>
    <col min="8461" max="8461" width="52.83203125" style="212" customWidth="1"/>
    <col min="8462" max="8704" width="9.33203125" style="212"/>
    <col min="8705" max="8705" width="5.1640625" style="212" customWidth="1"/>
    <col min="8706" max="8706" width="13.5" style="212" customWidth="1"/>
    <col min="8707" max="8707" width="47.1640625" style="212" customWidth="1"/>
    <col min="8708" max="8708" width="6.5" style="212" customWidth="1"/>
    <col min="8709" max="8709" width="10" style="212" customWidth="1"/>
    <col min="8710" max="8710" width="11.5" style="212" customWidth="1"/>
    <col min="8711" max="8711" width="16.1640625" style="212" customWidth="1"/>
    <col min="8712" max="8712" width="9.33203125" style="212"/>
    <col min="8713" max="8713" width="0.33203125" style="212" customWidth="1"/>
    <col min="8714" max="8714" width="0" style="212" hidden="1" customWidth="1"/>
    <col min="8715" max="8715" width="0.33203125" style="212" customWidth="1"/>
    <col min="8716" max="8716" width="88" style="212" customWidth="1"/>
    <col min="8717" max="8717" width="52.83203125" style="212" customWidth="1"/>
    <col min="8718" max="8960" width="9.33203125" style="212"/>
    <col min="8961" max="8961" width="5.1640625" style="212" customWidth="1"/>
    <col min="8962" max="8962" width="13.5" style="212" customWidth="1"/>
    <col min="8963" max="8963" width="47.1640625" style="212" customWidth="1"/>
    <col min="8964" max="8964" width="6.5" style="212" customWidth="1"/>
    <col min="8965" max="8965" width="10" style="212" customWidth="1"/>
    <col min="8966" max="8966" width="11.5" style="212" customWidth="1"/>
    <col min="8967" max="8967" width="16.1640625" style="212" customWidth="1"/>
    <col min="8968" max="8968" width="9.33203125" style="212"/>
    <col min="8969" max="8969" width="0.33203125" style="212" customWidth="1"/>
    <col min="8970" max="8970" width="0" style="212" hidden="1" customWidth="1"/>
    <col min="8971" max="8971" width="0.33203125" style="212" customWidth="1"/>
    <col min="8972" max="8972" width="88" style="212" customWidth="1"/>
    <col min="8973" max="8973" width="52.83203125" style="212" customWidth="1"/>
    <col min="8974" max="9216" width="9.33203125" style="212"/>
    <col min="9217" max="9217" width="5.1640625" style="212" customWidth="1"/>
    <col min="9218" max="9218" width="13.5" style="212" customWidth="1"/>
    <col min="9219" max="9219" width="47.1640625" style="212" customWidth="1"/>
    <col min="9220" max="9220" width="6.5" style="212" customWidth="1"/>
    <col min="9221" max="9221" width="10" style="212" customWidth="1"/>
    <col min="9222" max="9222" width="11.5" style="212" customWidth="1"/>
    <col min="9223" max="9223" width="16.1640625" style="212" customWidth="1"/>
    <col min="9224" max="9224" width="9.33203125" style="212"/>
    <col min="9225" max="9225" width="0.33203125" style="212" customWidth="1"/>
    <col min="9226" max="9226" width="0" style="212" hidden="1" customWidth="1"/>
    <col min="9227" max="9227" width="0.33203125" style="212" customWidth="1"/>
    <col min="9228" max="9228" width="88" style="212" customWidth="1"/>
    <col min="9229" max="9229" width="52.83203125" style="212" customWidth="1"/>
    <col min="9230" max="9472" width="9.33203125" style="212"/>
    <col min="9473" max="9473" width="5.1640625" style="212" customWidth="1"/>
    <col min="9474" max="9474" width="13.5" style="212" customWidth="1"/>
    <col min="9475" max="9475" width="47.1640625" style="212" customWidth="1"/>
    <col min="9476" max="9476" width="6.5" style="212" customWidth="1"/>
    <col min="9477" max="9477" width="10" style="212" customWidth="1"/>
    <col min="9478" max="9478" width="11.5" style="212" customWidth="1"/>
    <col min="9479" max="9479" width="16.1640625" style="212" customWidth="1"/>
    <col min="9480" max="9480" width="9.33203125" style="212"/>
    <col min="9481" max="9481" width="0.33203125" style="212" customWidth="1"/>
    <col min="9482" max="9482" width="0" style="212" hidden="1" customWidth="1"/>
    <col min="9483" max="9483" width="0.33203125" style="212" customWidth="1"/>
    <col min="9484" max="9484" width="88" style="212" customWidth="1"/>
    <col min="9485" max="9485" width="52.83203125" style="212" customWidth="1"/>
    <col min="9486" max="9728" width="9.33203125" style="212"/>
    <col min="9729" max="9729" width="5.1640625" style="212" customWidth="1"/>
    <col min="9730" max="9730" width="13.5" style="212" customWidth="1"/>
    <col min="9731" max="9731" width="47.1640625" style="212" customWidth="1"/>
    <col min="9732" max="9732" width="6.5" style="212" customWidth="1"/>
    <col min="9733" max="9733" width="10" style="212" customWidth="1"/>
    <col min="9734" max="9734" width="11.5" style="212" customWidth="1"/>
    <col min="9735" max="9735" width="16.1640625" style="212" customWidth="1"/>
    <col min="9736" max="9736" width="9.33203125" style="212"/>
    <col min="9737" max="9737" width="0.33203125" style="212" customWidth="1"/>
    <col min="9738" max="9738" width="0" style="212" hidden="1" customWidth="1"/>
    <col min="9739" max="9739" width="0.33203125" style="212" customWidth="1"/>
    <col min="9740" max="9740" width="88" style="212" customWidth="1"/>
    <col min="9741" max="9741" width="52.83203125" style="212" customWidth="1"/>
    <col min="9742" max="9984" width="9.33203125" style="212"/>
    <col min="9985" max="9985" width="5.1640625" style="212" customWidth="1"/>
    <col min="9986" max="9986" width="13.5" style="212" customWidth="1"/>
    <col min="9987" max="9987" width="47.1640625" style="212" customWidth="1"/>
    <col min="9988" max="9988" width="6.5" style="212" customWidth="1"/>
    <col min="9989" max="9989" width="10" style="212" customWidth="1"/>
    <col min="9990" max="9990" width="11.5" style="212" customWidth="1"/>
    <col min="9991" max="9991" width="16.1640625" style="212" customWidth="1"/>
    <col min="9992" max="9992" width="9.33203125" style="212"/>
    <col min="9993" max="9993" width="0.33203125" style="212" customWidth="1"/>
    <col min="9994" max="9994" width="0" style="212" hidden="1" customWidth="1"/>
    <col min="9995" max="9995" width="0.33203125" style="212" customWidth="1"/>
    <col min="9996" max="9996" width="88" style="212" customWidth="1"/>
    <col min="9997" max="9997" width="52.83203125" style="212" customWidth="1"/>
    <col min="9998" max="10240" width="9.33203125" style="212"/>
    <col min="10241" max="10241" width="5.1640625" style="212" customWidth="1"/>
    <col min="10242" max="10242" width="13.5" style="212" customWidth="1"/>
    <col min="10243" max="10243" width="47.1640625" style="212" customWidth="1"/>
    <col min="10244" max="10244" width="6.5" style="212" customWidth="1"/>
    <col min="10245" max="10245" width="10" style="212" customWidth="1"/>
    <col min="10246" max="10246" width="11.5" style="212" customWidth="1"/>
    <col min="10247" max="10247" width="16.1640625" style="212" customWidth="1"/>
    <col min="10248" max="10248" width="9.33203125" style="212"/>
    <col min="10249" max="10249" width="0.33203125" style="212" customWidth="1"/>
    <col min="10250" max="10250" width="0" style="212" hidden="1" customWidth="1"/>
    <col min="10251" max="10251" width="0.33203125" style="212" customWidth="1"/>
    <col min="10252" max="10252" width="88" style="212" customWidth="1"/>
    <col min="10253" max="10253" width="52.83203125" style="212" customWidth="1"/>
    <col min="10254" max="10496" width="9.33203125" style="212"/>
    <col min="10497" max="10497" width="5.1640625" style="212" customWidth="1"/>
    <col min="10498" max="10498" width="13.5" style="212" customWidth="1"/>
    <col min="10499" max="10499" width="47.1640625" style="212" customWidth="1"/>
    <col min="10500" max="10500" width="6.5" style="212" customWidth="1"/>
    <col min="10501" max="10501" width="10" style="212" customWidth="1"/>
    <col min="10502" max="10502" width="11.5" style="212" customWidth="1"/>
    <col min="10503" max="10503" width="16.1640625" style="212" customWidth="1"/>
    <col min="10504" max="10504" width="9.33203125" style="212"/>
    <col min="10505" max="10505" width="0.33203125" style="212" customWidth="1"/>
    <col min="10506" max="10506" width="0" style="212" hidden="1" customWidth="1"/>
    <col min="10507" max="10507" width="0.33203125" style="212" customWidth="1"/>
    <col min="10508" max="10508" width="88" style="212" customWidth="1"/>
    <col min="10509" max="10509" width="52.83203125" style="212" customWidth="1"/>
    <col min="10510" max="10752" width="9.33203125" style="212"/>
    <col min="10753" max="10753" width="5.1640625" style="212" customWidth="1"/>
    <col min="10754" max="10754" width="13.5" style="212" customWidth="1"/>
    <col min="10755" max="10755" width="47.1640625" style="212" customWidth="1"/>
    <col min="10756" max="10756" width="6.5" style="212" customWidth="1"/>
    <col min="10757" max="10757" width="10" style="212" customWidth="1"/>
    <col min="10758" max="10758" width="11.5" style="212" customWidth="1"/>
    <col min="10759" max="10759" width="16.1640625" style="212" customWidth="1"/>
    <col min="10760" max="10760" width="9.33203125" style="212"/>
    <col min="10761" max="10761" width="0.33203125" style="212" customWidth="1"/>
    <col min="10762" max="10762" width="0" style="212" hidden="1" customWidth="1"/>
    <col min="10763" max="10763" width="0.33203125" style="212" customWidth="1"/>
    <col min="10764" max="10764" width="88" style="212" customWidth="1"/>
    <col min="10765" max="10765" width="52.83203125" style="212" customWidth="1"/>
    <col min="10766" max="11008" width="9.33203125" style="212"/>
    <col min="11009" max="11009" width="5.1640625" style="212" customWidth="1"/>
    <col min="11010" max="11010" width="13.5" style="212" customWidth="1"/>
    <col min="11011" max="11011" width="47.1640625" style="212" customWidth="1"/>
    <col min="11012" max="11012" width="6.5" style="212" customWidth="1"/>
    <col min="11013" max="11013" width="10" style="212" customWidth="1"/>
    <col min="11014" max="11014" width="11.5" style="212" customWidth="1"/>
    <col min="11015" max="11015" width="16.1640625" style="212" customWidth="1"/>
    <col min="11016" max="11016" width="9.33203125" style="212"/>
    <col min="11017" max="11017" width="0.33203125" style="212" customWidth="1"/>
    <col min="11018" max="11018" width="0" style="212" hidden="1" customWidth="1"/>
    <col min="11019" max="11019" width="0.33203125" style="212" customWidth="1"/>
    <col min="11020" max="11020" width="88" style="212" customWidth="1"/>
    <col min="11021" max="11021" width="52.83203125" style="212" customWidth="1"/>
    <col min="11022" max="11264" width="9.33203125" style="212"/>
    <col min="11265" max="11265" width="5.1640625" style="212" customWidth="1"/>
    <col min="11266" max="11266" width="13.5" style="212" customWidth="1"/>
    <col min="11267" max="11267" width="47.1640625" style="212" customWidth="1"/>
    <col min="11268" max="11268" width="6.5" style="212" customWidth="1"/>
    <col min="11269" max="11269" width="10" style="212" customWidth="1"/>
    <col min="11270" max="11270" width="11.5" style="212" customWidth="1"/>
    <col min="11271" max="11271" width="16.1640625" style="212" customWidth="1"/>
    <col min="11272" max="11272" width="9.33203125" style="212"/>
    <col min="11273" max="11273" width="0.33203125" style="212" customWidth="1"/>
    <col min="11274" max="11274" width="0" style="212" hidden="1" customWidth="1"/>
    <col min="11275" max="11275" width="0.33203125" style="212" customWidth="1"/>
    <col min="11276" max="11276" width="88" style="212" customWidth="1"/>
    <col min="11277" max="11277" width="52.83203125" style="212" customWidth="1"/>
    <col min="11278" max="11520" width="9.33203125" style="212"/>
    <col min="11521" max="11521" width="5.1640625" style="212" customWidth="1"/>
    <col min="11522" max="11522" width="13.5" style="212" customWidth="1"/>
    <col min="11523" max="11523" width="47.1640625" style="212" customWidth="1"/>
    <col min="11524" max="11524" width="6.5" style="212" customWidth="1"/>
    <col min="11525" max="11525" width="10" style="212" customWidth="1"/>
    <col min="11526" max="11526" width="11.5" style="212" customWidth="1"/>
    <col min="11527" max="11527" width="16.1640625" style="212" customWidth="1"/>
    <col min="11528" max="11528" width="9.33203125" style="212"/>
    <col min="11529" max="11529" width="0.33203125" style="212" customWidth="1"/>
    <col min="11530" max="11530" width="0" style="212" hidden="1" customWidth="1"/>
    <col min="11531" max="11531" width="0.33203125" style="212" customWidth="1"/>
    <col min="11532" max="11532" width="88" style="212" customWidth="1"/>
    <col min="11533" max="11533" width="52.83203125" style="212" customWidth="1"/>
    <col min="11534" max="11776" width="9.33203125" style="212"/>
    <col min="11777" max="11777" width="5.1640625" style="212" customWidth="1"/>
    <col min="11778" max="11778" width="13.5" style="212" customWidth="1"/>
    <col min="11779" max="11779" width="47.1640625" style="212" customWidth="1"/>
    <col min="11780" max="11780" width="6.5" style="212" customWidth="1"/>
    <col min="11781" max="11781" width="10" style="212" customWidth="1"/>
    <col min="11782" max="11782" width="11.5" style="212" customWidth="1"/>
    <col min="11783" max="11783" width="16.1640625" style="212" customWidth="1"/>
    <col min="11784" max="11784" width="9.33203125" style="212"/>
    <col min="11785" max="11785" width="0.33203125" style="212" customWidth="1"/>
    <col min="11786" max="11786" width="0" style="212" hidden="1" customWidth="1"/>
    <col min="11787" max="11787" width="0.33203125" style="212" customWidth="1"/>
    <col min="11788" max="11788" width="88" style="212" customWidth="1"/>
    <col min="11789" max="11789" width="52.83203125" style="212" customWidth="1"/>
    <col min="11790" max="12032" width="9.33203125" style="212"/>
    <col min="12033" max="12033" width="5.1640625" style="212" customWidth="1"/>
    <col min="12034" max="12034" width="13.5" style="212" customWidth="1"/>
    <col min="12035" max="12035" width="47.1640625" style="212" customWidth="1"/>
    <col min="12036" max="12036" width="6.5" style="212" customWidth="1"/>
    <col min="12037" max="12037" width="10" style="212" customWidth="1"/>
    <col min="12038" max="12038" width="11.5" style="212" customWidth="1"/>
    <col min="12039" max="12039" width="16.1640625" style="212" customWidth="1"/>
    <col min="12040" max="12040" width="9.33203125" style="212"/>
    <col min="12041" max="12041" width="0.33203125" style="212" customWidth="1"/>
    <col min="12042" max="12042" width="0" style="212" hidden="1" customWidth="1"/>
    <col min="12043" max="12043" width="0.33203125" style="212" customWidth="1"/>
    <col min="12044" max="12044" width="88" style="212" customWidth="1"/>
    <col min="12045" max="12045" width="52.83203125" style="212" customWidth="1"/>
    <col min="12046" max="12288" width="9.33203125" style="212"/>
    <col min="12289" max="12289" width="5.1640625" style="212" customWidth="1"/>
    <col min="12290" max="12290" width="13.5" style="212" customWidth="1"/>
    <col min="12291" max="12291" width="47.1640625" style="212" customWidth="1"/>
    <col min="12292" max="12292" width="6.5" style="212" customWidth="1"/>
    <col min="12293" max="12293" width="10" style="212" customWidth="1"/>
    <col min="12294" max="12294" width="11.5" style="212" customWidth="1"/>
    <col min="12295" max="12295" width="16.1640625" style="212" customWidth="1"/>
    <col min="12296" max="12296" width="9.33203125" style="212"/>
    <col min="12297" max="12297" width="0.33203125" style="212" customWidth="1"/>
    <col min="12298" max="12298" width="0" style="212" hidden="1" customWidth="1"/>
    <col min="12299" max="12299" width="0.33203125" style="212" customWidth="1"/>
    <col min="12300" max="12300" width="88" style="212" customWidth="1"/>
    <col min="12301" max="12301" width="52.83203125" style="212" customWidth="1"/>
    <col min="12302" max="12544" width="9.33203125" style="212"/>
    <col min="12545" max="12545" width="5.1640625" style="212" customWidth="1"/>
    <col min="12546" max="12546" width="13.5" style="212" customWidth="1"/>
    <col min="12547" max="12547" width="47.1640625" style="212" customWidth="1"/>
    <col min="12548" max="12548" width="6.5" style="212" customWidth="1"/>
    <col min="12549" max="12549" width="10" style="212" customWidth="1"/>
    <col min="12550" max="12550" width="11.5" style="212" customWidth="1"/>
    <col min="12551" max="12551" width="16.1640625" style="212" customWidth="1"/>
    <col min="12552" max="12552" width="9.33203125" style="212"/>
    <col min="12553" max="12553" width="0.33203125" style="212" customWidth="1"/>
    <col min="12554" max="12554" width="0" style="212" hidden="1" customWidth="1"/>
    <col min="12555" max="12555" width="0.33203125" style="212" customWidth="1"/>
    <col min="12556" max="12556" width="88" style="212" customWidth="1"/>
    <col min="12557" max="12557" width="52.83203125" style="212" customWidth="1"/>
    <col min="12558" max="12800" width="9.33203125" style="212"/>
    <col min="12801" max="12801" width="5.1640625" style="212" customWidth="1"/>
    <col min="12802" max="12802" width="13.5" style="212" customWidth="1"/>
    <col min="12803" max="12803" width="47.1640625" style="212" customWidth="1"/>
    <col min="12804" max="12804" width="6.5" style="212" customWidth="1"/>
    <col min="12805" max="12805" width="10" style="212" customWidth="1"/>
    <col min="12806" max="12806" width="11.5" style="212" customWidth="1"/>
    <col min="12807" max="12807" width="16.1640625" style="212" customWidth="1"/>
    <col min="12808" max="12808" width="9.33203125" style="212"/>
    <col min="12809" max="12809" width="0.33203125" style="212" customWidth="1"/>
    <col min="12810" max="12810" width="0" style="212" hidden="1" customWidth="1"/>
    <col min="12811" max="12811" width="0.33203125" style="212" customWidth="1"/>
    <col min="12812" max="12812" width="88" style="212" customWidth="1"/>
    <col min="12813" max="12813" width="52.83203125" style="212" customWidth="1"/>
    <col min="12814" max="13056" width="9.33203125" style="212"/>
    <col min="13057" max="13057" width="5.1640625" style="212" customWidth="1"/>
    <col min="13058" max="13058" width="13.5" style="212" customWidth="1"/>
    <col min="13059" max="13059" width="47.1640625" style="212" customWidth="1"/>
    <col min="13060" max="13060" width="6.5" style="212" customWidth="1"/>
    <col min="13061" max="13061" width="10" style="212" customWidth="1"/>
    <col min="13062" max="13062" width="11.5" style="212" customWidth="1"/>
    <col min="13063" max="13063" width="16.1640625" style="212" customWidth="1"/>
    <col min="13064" max="13064" width="9.33203125" style="212"/>
    <col min="13065" max="13065" width="0.33203125" style="212" customWidth="1"/>
    <col min="13066" max="13066" width="0" style="212" hidden="1" customWidth="1"/>
    <col min="13067" max="13067" width="0.33203125" style="212" customWidth="1"/>
    <col min="13068" max="13068" width="88" style="212" customWidth="1"/>
    <col min="13069" max="13069" width="52.83203125" style="212" customWidth="1"/>
    <col min="13070" max="13312" width="9.33203125" style="212"/>
    <col min="13313" max="13313" width="5.1640625" style="212" customWidth="1"/>
    <col min="13314" max="13314" width="13.5" style="212" customWidth="1"/>
    <col min="13315" max="13315" width="47.1640625" style="212" customWidth="1"/>
    <col min="13316" max="13316" width="6.5" style="212" customWidth="1"/>
    <col min="13317" max="13317" width="10" style="212" customWidth="1"/>
    <col min="13318" max="13318" width="11.5" style="212" customWidth="1"/>
    <col min="13319" max="13319" width="16.1640625" style="212" customWidth="1"/>
    <col min="13320" max="13320" width="9.33203125" style="212"/>
    <col min="13321" max="13321" width="0.33203125" style="212" customWidth="1"/>
    <col min="13322" max="13322" width="0" style="212" hidden="1" customWidth="1"/>
    <col min="13323" max="13323" width="0.33203125" style="212" customWidth="1"/>
    <col min="13324" max="13324" width="88" style="212" customWidth="1"/>
    <col min="13325" max="13325" width="52.83203125" style="212" customWidth="1"/>
    <col min="13326" max="13568" width="9.33203125" style="212"/>
    <col min="13569" max="13569" width="5.1640625" style="212" customWidth="1"/>
    <col min="13570" max="13570" width="13.5" style="212" customWidth="1"/>
    <col min="13571" max="13571" width="47.1640625" style="212" customWidth="1"/>
    <col min="13572" max="13572" width="6.5" style="212" customWidth="1"/>
    <col min="13573" max="13573" width="10" style="212" customWidth="1"/>
    <col min="13574" max="13574" width="11.5" style="212" customWidth="1"/>
    <col min="13575" max="13575" width="16.1640625" style="212" customWidth="1"/>
    <col min="13576" max="13576" width="9.33203125" style="212"/>
    <col min="13577" max="13577" width="0.33203125" style="212" customWidth="1"/>
    <col min="13578" max="13578" width="0" style="212" hidden="1" customWidth="1"/>
    <col min="13579" max="13579" width="0.33203125" style="212" customWidth="1"/>
    <col min="13580" max="13580" width="88" style="212" customWidth="1"/>
    <col min="13581" max="13581" width="52.83203125" style="212" customWidth="1"/>
    <col min="13582" max="13824" width="9.33203125" style="212"/>
    <col min="13825" max="13825" width="5.1640625" style="212" customWidth="1"/>
    <col min="13826" max="13826" width="13.5" style="212" customWidth="1"/>
    <col min="13827" max="13827" width="47.1640625" style="212" customWidth="1"/>
    <col min="13828" max="13828" width="6.5" style="212" customWidth="1"/>
    <col min="13829" max="13829" width="10" style="212" customWidth="1"/>
    <col min="13830" max="13830" width="11.5" style="212" customWidth="1"/>
    <col min="13831" max="13831" width="16.1640625" style="212" customWidth="1"/>
    <col min="13832" max="13832" width="9.33203125" style="212"/>
    <col min="13833" max="13833" width="0.33203125" style="212" customWidth="1"/>
    <col min="13834" max="13834" width="0" style="212" hidden="1" customWidth="1"/>
    <col min="13835" max="13835" width="0.33203125" style="212" customWidth="1"/>
    <col min="13836" max="13836" width="88" style="212" customWidth="1"/>
    <col min="13837" max="13837" width="52.83203125" style="212" customWidth="1"/>
    <col min="13838" max="14080" width="9.33203125" style="212"/>
    <col min="14081" max="14081" width="5.1640625" style="212" customWidth="1"/>
    <col min="14082" max="14082" width="13.5" style="212" customWidth="1"/>
    <col min="14083" max="14083" width="47.1640625" style="212" customWidth="1"/>
    <col min="14084" max="14084" width="6.5" style="212" customWidth="1"/>
    <col min="14085" max="14085" width="10" style="212" customWidth="1"/>
    <col min="14086" max="14086" width="11.5" style="212" customWidth="1"/>
    <col min="14087" max="14087" width="16.1640625" style="212" customWidth="1"/>
    <col min="14088" max="14088" width="9.33203125" style="212"/>
    <col min="14089" max="14089" width="0.33203125" style="212" customWidth="1"/>
    <col min="14090" max="14090" width="0" style="212" hidden="1" customWidth="1"/>
    <col min="14091" max="14091" width="0.33203125" style="212" customWidth="1"/>
    <col min="14092" max="14092" width="88" style="212" customWidth="1"/>
    <col min="14093" max="14093" width="52.83203125" style="212" customWidth="1"/>
    <col min="14094" max="14336" width="9.33203125" style="212"/>
    <col min="14337" max="14337" width="5.1640625" style="212" customWidth="1"/>
    <col min="14338" max="14338" width="13.5" style="212" customWidth="1"/>
    <col min="14339" max="14339" width="47.1640625" style="212" customWidth="1"/>
    <col min="14340" max="14340" width="6.5" style="212" customWidth="1"/>
    <col min="14341" max="14341" width="10" style="212" customWidth="1"/>
    <col min="14342" max="14342" width="11.5" style="212" customWidth="1"/>
    <col min="14343" max="14343" width="16.1640625" style="212" customWidth="1"/>
    <col min="14344" max="14344" width="9.33203125" style="212"/>
    <col min="14345" max="14345" width="0.33203125" style="212" customWidth="1"/>
    <col min="14346" max="14346" width="0" style="212" hidden="1" customWidth="1"/>
    <col min="14347" max="14347" width="0.33203125" style="212" customWidth="1"/>
    <col min="14348" max="14348" width="88" style="212" customWidth="1"/>
    <col min="14349" max="14349" width="52.83203125" style="212" customWidth="1"/>
    <col min="14350" max="14592" width="9.33203125" style="212"/>
    <col min="14593" max="14593" width="5.1640625" style="212" customWidth="1"/>
    <col min="14594" max="14594" width="13.5" style="212" customWidth="1"/>
    <col min="14595" max="14595" width="47.1640625" style="212" customWidth="1"/>
    <col min="14596" max="14596" width="6.5" style="212" customWidth="1"/>
    <col min="14597" max="14597" width="10" style="212" customWidth="1"/>
    <col min="14598" max="14598" width="11.5" style="212" customWidth="1"/>
    <col min="14599" max="14599" width="16.1640625" style="212" customWidth="1"/>
    <col min="14600" max="14600" width="9.33203125" style="212"/>
    <col min="14601" max="14601" width="0.33203125" style="212" customWidth="1"/>
    <col min="14602" max="14602" width="0" style="212" hidden="1" customWidth="1"/>
    <col min="14603" max="14603" width="0.33203125" style="212" customWidth="1"/>
    <col min="14604" max="14604" width="88" style="212" customWidth="1"/>
    <col min="14605" max="14605" width="52.83203125" style="212" customWidth="1"/>
    <col min="14606" max="14848" width="9.33203125" style="212"/>
    <col min="14849" max="14849" width="5.1640625" style="212" customWidth="1"/>
    <col min="14850" max="14850" width="13.5" style="212" customWidth="1"/>
    <col min="14851" max="14851" width="47.1640625" style="212" customWidth="1"/>
    <col min="14852" max="14852" width="6.5" style="212" customWidth="1"/>
    <col min="14853" max="14853" width="10" style="212" customWidth="1"/>
    <col min="14854" max="14854" width="11.5" style="212" customWidth="1"/>
    <col min="14855" max="14855" width="16.1640625" style="212" customWidth="1"/>
    <col min="14856" max="14856" width="9.33203125" style="212"/>
    <col min="14857" max="14857" width="0.33203125" style="212" customWidth="1"/>
    <col min="14858" max="14858" width="0" style="212" hidden="1" customWidth="1"/>
    <col min="14859" max="14859" width="0.33203125" style="212" customWidth="1"/>
    <col min="14860" max="14860" width="88" style="212" customWidth="1"/>
    <col min="14861" max="14861" width="52.83203125" style="212" customWidth="1"/>
    <col min="14862" max="15104" width="9.33203125" style="212"/>
    <col min="15105" max="15105" width="5.1640625" style="212" customWidth="1"/>
    <col min="15106" max="15106" width="13.5" style="212" customWidth="1"/>
    <col min="15107" max="15107" width="47.1640625" style="212" customWidth="1"/>
    <col min="15108" max="15108" width="6.5" style="212" customWidth="1"/>
    <col min="15109" max="15109" width="10" style="212" customWidth="1"/>
    <col min="15110" max="15110" width="11.5" style="212" customWidth="1"/>
    <col min="15111" max="15111" width="16.1640625" style="212" customWidth="1"/>
    <col min="15112" max="15112" width="9.33203125" style="212"/>
    <col min="15113" max="15113" width="0.33203125" style="212" customWidth="1"/>
    <col min="15114" max="15114" width="0" style="212" hidden="1" customWidth="1"/>
    <col min="15115" max="15115" width="0.33203125" style="212" customWidth="1"/>
    <col min="15116" max="15116" width="88" style="212" customWidth="1"/>
    <col min="15117" max="15117" width="52.83203125" style="212" customWidth="1"/>
    <col min="15118" max="15360" width="9.33203125" style="212"/>
    <col min="15361" max="15361" width="5.1640625" style="212" customWidth="1"/>
    <col min="15362" max="15362" width="13.5" style="212" customWidth="1"/>
    <col min="15363" max="15363" width="47.1640625" style="212" customWidth="1"/>
    <col min="15364" max="15364" width="6.5" style="212" customWidth="1"/>
    <col min="15365" max="15365" width="10" style="212" customWidth="1"/>
    <col min="15366" max="15366" width="11.5" style="212" customWidth="1"/>
    <col min="15367" max="15367" width="16.1640625" style="212" customWidth="1"/>
    <col min="15368" max="15368" width="9.33203125" style="212"/>
    <col min="15369" max="15369" width="0.33203125" style="212" customWidth="1"/>
    <col min="15370" max="15370" width="0" style="212" hidden="1" customWidth="1"/>
    <col min="15371" max="15371" width="0.33203125" style="212" customWidth="1"/>
    <col min="15372" max="15372" width="88" style="212" customWidth="1"/>
    <col min="15373" max="15373" width="52.83203125" style="212" customWidth="1"/>
    <col min="15374" max="15616" width="9.33203125" style="212"/>
    <col min="15617" max="15617" width="5.1640625" style="212" customWidth="1"/>
    <col min="15618" max="15618" width="13.5" style="212" customWidth="1"/>
    <col min="15619" max="15619" width="47.1640625" style="212" customWidth="1"/>
    <col min="15620" max="15620" width="6.5" style="212" customWidth="1"/>
    <col min="15621" max="15621" width="10" style="212" customWidth="1"/>
    <col min="15622" max="15622" width="11.5" style="212" customWidth="1"/>
    <col min="15623" max="15623" width="16.1640625" style="212" customWidth="1"/>
    <col min="15624" max="15624" width="9.33203125" style="212"/>
    <col min="15625" max="15625" width="0.33203125" style="212" customWidth="1"/>
    <col min="15626" max="15626" width="0" style="212" hidden="1" customWidth="1"/>
    <col min="15627" max="15627" width="0.33203125" style="212" customWidth="1"/>
    <col min="15628" max="15628" width="88" style="212" customWidth="1"/>
    <col min="15629" max="15629" width="52.83203125" style="212" customWidth="1"/>
    <col min="15630" max="15872" width="9.33203125" style="212"/>
    <col min="15873" max="15873" width="5.1640625" style="212" customWidth="1"/>
    <col min="15874" max="15874" width="13.5" style="212" customWidth="1"/>
    <col min="15875" max="15875" width="47.1640625" style="212" customWidth="1"/>
    <col min="15876" max="15876" width="6.5" style="212" customWidth="1"/>
    <col min="15877" max="15877" width="10" style="212" customWidth="1"/>
    <col min="15878" max="15878" width="11.5" style="212" customWidth="1"/>
    <col min="15879" max="15879" width="16.1640625" style="212" customWidth="1"/>
    <col min="15880" max="15880" width="9.33203125" style="212"/>
    <col min="15881" max="15881" width="0.33203125" style="212" customWidth="1"/>
    <col min="15882" max="15882" width="0" style="212" hidden="1" customWidth="1"/>
    <col min="15883" max="15883" width="0.33203125" style="212" customWidth="1"/>
    <col min="15884" max="15884" width="88" style="212" customWidth="1"/>
    <col min="15885" max="15885" width="52.83203125" style="212" customWidth="1"/>
    <col min="15886" max="16128" width="9.33203125" style="212"/>
    <col min="16129" max="16129" width="5.1640625" style="212" customWidth="1"/>
    <col min="16130" max="16130" width="13.5" style="212" customWidth="1"/>
    <col min="16131" max="16131" width="47.1640625" style="212" customWidth="1"/>
    <col min="16132" max="16132" width="6.5" style="212" customWidth="1"/>
    <col min="16133" max="16133" width="10" style="212" customWidth="1"/>
    <col min="16134" max="16134" width="11.5" style="212" customWidth="1"/>
    <col min="16135" max="16135" width="16.1640625" style="212" customWidth="1"/>
    <col min="16136" max="16136" width="9.33203125" style="212"/>
    <col min="16137" max="16137" width="0.33203125" style="212" customWidth="1"/>
    <col min="16138" max="16138" width="0" style="212" hidden="1" customWidth="1"/>
    <col min="16139" max="16139" width="0.33203125" style="212" customWidth="1"/>
    <col min="16140" max="16140" width="88" style="212" customWidth="1"/>
    <col min="16141" max="16141" width="52.83203125" style="212" customWidth="1"/>
    <col min="16142" max="16384" width="9.33203125" style="212"/>
  </cols>
  <sheetData>
    <row r="1" spans="1:80" ht="15.75">
      <c r="A1" s="211" t="s">
        <v>695</v>
      </c>
      <c r="B1" s="211"/>
      <c r="C1" s="211"/>
      <c r="D1" s="211"/>
      <c r="E1" s="211"/>
      <c r="F1" s="211"/>
      <c r="G1" s="211"/>
    </row>
    <row r="2" spans="1:80" ht="14.25" customHeight="1" thickBot="1">
      <c r="B2" s="213"/>
      <c r="C2" s="214"/>
      <c r="D2" s="214"/>
      <c r="E2" s="215"/>
      <c r="F2" s="214"/>
      <c r="G2" s="214"/>
    </row>
    <row r="3" spans="1:80" ht="13.5" thickTop="1">
      <c r="A3" s="216" t="s">
        <v>696</v>
      </c>
      <c r="B3" s="216"/>
      <c r="C3" s="217" t="str">
        <f>CONCATENATE(cislostavby," ",nazevstavby)</f>
        <v xml:space="preserve"> Stavební úpravy dílny  Svařovna</v>
      </c>
      <c r="D3" s="218"/>
      <c r="E3" s="219" t="s">
        <v>697</v>
      </c>
      <c r="F3" s="220"/>
      <c r="G3" s="221" t="s">
        <v>698</v>
      </c>
    </row>
    <row r="4" spans="1:80" ht="13.5" thickBot="1">
      <c r="A4" s="222" t="s">
        <v>699</v>
      </c>
      <c r="B4" s="222"/>
      <c r="C4" s="223" t="str">
        <f>CONCATENATE(cisloobjektu," ",nazevobjektu)</f>
        <v xml:space="preserve"> Horažďovice SŠ</v>
      </c>
      <c r="D4" s="224"/>
      <c r="E4" s="225"/>
      <c r="F4" s="225"/>
      <c r="G4" s="225"/>
    </row>
    <row r="5" spans="1:80" ht="12.75" thickTop="1">
      <c r="A5" s="226"/>
    </row>
    <row r="6" spans="1:80" ht="12">
      <c r="A6" s="228" t="s">
        <v>700</v>
      </c>
      <c r="B6" s="229" t="s">
        <v>701</v>
      </c>
      <c r="C6" s="229" t="s">
        <v>702</v>
      </c>
      <c r="D6" s="229" t="s">
        <v>113</v>
      </c>
      <c r="E6" s="229" t="s">
        <v>703</v>
      </c>
      <c r="F6" s="229" t="s">
        <v>704</v>
      </c>
      <c r="G6" s="230" t="s">
        <v>705</v>
      </c>
    </row>
    <row r="7" spans="1:80" ht="12.75">
      <c r="A7" s="231" t="s">
        <v>706</v>
      </c>
      <c r="B7" s="232"/>
      <c r="C7" s="233" t="s">
        <v>707</v>
      </c>
      <c r="D7" s="234"/>
      <c r="E7" s="235"/>
      <c r="F7" s="235"/>
      <c r="G7" s="236"/>
      <c r="O7" s="237"/>
    </row>
    <row r="8" spans="1:80" ht="12.75">
      <c r="A8" s="231"/>
      <c r="B8" s="232"/>
      <c r="C8" s="238"/>
      <c r="D8" s="239"/>
      <c r="E8" s="240"/>
      <c r="F8" s="240"/>
      <c r="G8" s="241"/>
      <c r="O8" s="237"/>
    </row>
    <row r="9" spans="1:80" ht="33.75">
      <c r="A9" s="242">
        <v>1</v>
      </c>
      <c r="B9" s="243"/>
      <c r="C9" s="244" t="s">
        <v>708</v>
      </c>
      <c r="D9" s="245" t="s">
        <v>605</v>
      </c>
      <c r="E9" s="246">
        <v>1</v>
      </c>
      <c r="F9" s="246">
        <v>0</v>
      </c>
      <c r="G9" s="247">
        <f>PRODUCT(E9:F9)</f>
        <v>0</v>
      </c>
      <c r="O9" s="237"/>
    </row>
    <row r="10" spans="1:80" ht="105" customHeight="1">
      <c r="A10" s="242">
        <v>2</v>
      </c>
      <c r="B10" s="243"/>
      <c r="C10" s="244" t="s">
        <v>709</v>
      </c>
      <c r="D10" s="248" t="s">
        <v>605</v>
      </c>
      <c r="E10" s="249">
        <v>1</v>
      </c>
      <c r="F10" s="250">
        <v>0</v>
      </c>
      <c r="G10" s="247">
        <f>PRODUCT(E10,F10)</f>
        <v>0</v>
      </c>
      <c r="O10" s="237"/>
    </row>
    <row r="11" spans="1:80" ht="12.75">
      <c r="A11" s="242"/>
      <c r="B11" s="243"/>
      <c r="C11" s="251"/>
      <c r="D11" s="248"/>
      <c r="E11" s="252"/>
      <c r="F11" s="253"/>
      <c r="G11" s="254"/>
      <c r="O11" s="237"/>
    </row>
    <row r="12" spans="1:80" ht="12.75">
      <c r="A12" s="242"/>
      <c r="B12" s="243"/>
      <c r="C12" s="251"/>
      <c r="D12" s="248"/>
      <c r="E12" s="252"/>
      <c r="F12" s="253"/>
      <c r="G12" s="254"/>
      <c r="O12" s="237"/>
      <c r="CA12" s="237"/>
      <c r="CB12" s="237"/>
    </row>
    <row r="13" spans="1:80" ht="12.75">
      <c r="A13" s="255"/>
      <c r="B13" s="256" t="s">
        <v>710</v>
      </c>
      <c r="C13" s="257" t="s">
        <v>711</v>
      </c>
      <c r="D13" s="258"/>
      <c r="E13" s="259"/>
      <c r="F13" s="260"/>
      <c r="G13" s="261">
        <f>SUM(G8:G10)</f>
        <v>0</v>
      </c>
      <c r="O13" s="237"/>
      <c r="CA13" s="237"/>
      <c r="CB13" s="237"/>
    </row>
    <row r="14" spans="1:80" ht="12.75">
      <c r="A14" s="262"/>
      <c r="B14" s="263"/>
      <c r="C14" s="257" t="s">
        <v>712</v>
      </c>
      <c r="D14" s="258"/>
      <c r="E14" s="259">
        <v>15</v>
      </c>
      <c r="F14" s="259"/>
      <c r="G14" s="261">
        <v>0</v>
      </c>
      <c r="O14" s="237"/>
      <c r="BA14" s="264"/>
      <c r="BB14" s="264"/>
      <c r="BC14" s="264"/>
      <c r="BD14" s="264"/>
      <c r="BE14" s="264"/>
    </row>
    <row r="15" spans="1:80" ht="12.75">
      <c r="A15" s="265"/>
      <c r="B15" s="266"/>
      <c r="C15" s="267"/>
      <c r="D15" s="268"/>
      <c r="E15" s="269"/>
      <c r="F15" s="269"/>
      <c r="G15" s="270"/>
      <c r="O15" s="237"/>
      <c r="BA15" s="264"/>
      <c r="BB15" s="264"/>
      <c r="BC15" s="264"/>
      <c r="BD15" s="264"/>
      <c r="BE15" s="264"/>
    </row>
    <row r="16" spans="1:80" ht="12.75">
      <c r="A16" s="265"/>
      <c r="B16" s="271"/>
      <c r="C16" s="272"/>
      <c r="D16" s="273"/>
      <c r="E16" s="274"/>
      <c r="F16" s="274"/>
      <c r="G16" s="275"/>
      <c r="O16" s="237"/>
      <c r="BA16" s="264"/>
      <c r="BB16" s="264"/>
      <c r="BC16" s="264"/>
      <c r="BD16" s="264"/>
      <c r="BE16" s="264"/>
    </row>
    <row r="17" spans="1:80" ht="12.75">
      <c r="A17" s="276" t="s">
        <v>706</v>
      </c>
      <c r="B17" s="277"/>
      <c r="C17" s="278" t="s">
        <v>713</v>
      </c>
      <c r="D17" s="279"/>
      <c r="E17" s="280"/>
      <c r="F17" s="280"/>
      <c r="G17" s="281"/>
      <c r="O17" s="237"/>
    </row>
    <row r="18" spans="1:80" ht="12.75">
      <c r="A18" s="231"/>
      <c r="B18" s="232"/>
      <c r="C18" s="282"/>
      <c r="D18" s="283"/>
      <c r="F18" s="227"/>
      <c r="G18" s="284"/>
      <c r="O18" s="237"/>
    </row>
    <row r="19" spans="1:80" ht="22.5">
      <c r="A19" s="242">
        <v>1</v>
      </c>
      <c r="B19" s="243"/>
      <c r="C19" s="244" t="s">
        <v>714</v>
      </c>
      <c r="D19" s="245" t="s">
        <v>654</v>
      </c>
      <c r="E19" s="246">
        <v>12</v>
      </c>
      <c r="F19" s="246">
        <v>0</v>
      </c>
      <c r="G19" s="247">
        <f>PRODUCT(E19:F19)</f>
        <v>0</v>
      </c>
      <c r="O19" s="237"/>
    </row>
    <row r="20" spans="1:80" ht="22.5">
      <c r="A20" s="242">
        <v>2</v>
      </c>
      <c r="B20" s="243"/>
      <c r="C20" s="244" t="s">
        <v>715</v>
      </c>
      <c r="D20" s="245" t="s">
        <v>654</v>
      </c>
      <c r="E20" s="246">
        <v>8</v>
      </c>
      <c r="F20" s="246">
        <v>0</v>
      </c>
      <c r="G20" s="247">
        <f>PRODUCT(E20:F20)</f>
        <v>0</v>
      </c>
      <c r="O20" s="237"/>
    </row>
    <row r="21" spans="1:80" ht="22.5">
      <c r="A21" s="242">
        <v>3</v>
      </c>
      <c r="B21" s="243"/>
      <c r="C21" s="244" t="s">
        <v>716</v>
      </c>
      <c r="D21" s="245" t="s">
        <v>654</v>
      </c>
      <c r="E21" s="246">
        <v>2</v>
      </c>
      <c r="F21" s="246">
        <v>0</v>
      </c>
      <c r="G21" s="247">
        <f>PRODUCT(E21:F21)</f>
        <v>0</v>
      </c>
      <c r="O21" s="237"/>
    </row>
    <row r="22" spans="1:80" ht="12.75">
      <c r="A22" s="242"/>
      <c r="B22" s="243"/>
      <c r="C22" s="251"/>
      <c r="D22" s="285"/>
      <c r="E22" s="253"/>
      <c r="F22" s="286"/>
      <c r="G22" s="254"/>
      <c r="O22" s="237"/>
      <c r="AA22" s="212">
        <v>1</v>
      </c>
      <c r="AB22" s="212">
        <v>1</v>
      </c>
      <c r="AC22" s="212">
        <v>1</v>
      </c>
      <c r="AZ22" s="212">
        <v>1</v>
      </c>
      <c r="BA22" s="212">
        <f>IF(AZ22=1,G22,0)</f>
        <v>0</v>
      </c>
      <c r="BB22" s="212">
        <f>IF(AZ22=2,G22,0)</f>
        <v>0</v>
      </c>
      <c r="BC22" s="212">
        <f>IF(AZ22=3,G22,0)</f>
        <v>0</v>
      </c>
      <c r="BD22" s="212">
        <f>IF(AZ22=4,G22,0)</f>
        <v>0</v>
      </c>
      <c r="BE22" s="212">
        <f>IF(AZ22=5,G22,0)</f>
        <v>0</v>
      </c>
      <c r="CA22" s="237"/>
      <c r="CB22" s="237"/>
    </row>
    <row r="23" spans="1:80" ht="12.75">
      <c r="A23" s="242"/>
      <c r="B23" s="243"/>
      <c r="C23" s="251"/>
      <c r="D23" s="287"/>
      <c r="E23" s="253"/>
      <c r="F23" s="288"/>
      <c r="G23" s="247"/>
      <c r="O23" s="237"/>
      <c r="AA23" s="212">
        <v>12</v>
      </c>
      <c r="AB23" s="212">
        <v>0</v>
      </c>
      <c r="AC23" s="212">
        <v>40</v>
      </c>
      <c r="AZ23" s="212">
        <v>1</v>
      </c>
      <c r="BA23" s="212">
        <f>IF(AZ23=1,G23,0)</f>
        <v>0</v>
      </c>
      <c r="BB23" s="212">
        <f>IF(AZ23=2,G23,0)</f>
        <v>0</v>
      </c>
      <c r="BC23" s="212">
        <f>IF(AZ23=3,G23,0)</f>
        <v>0</v>
      </c>
      <c r="BD23" s="212">
        <f>IF(AZ23=4,G23,0)</f>
        <v>0</v>
      </c>
      <c r="BE23" s="212">
        <f>IF(AZ23=5,G23,0)</f>
        <v>0</v>
      </c>
      <c r="CA23" s="237"/>
      <c r="CB23" s="237"/>
    </row>
    <row r="24" spans="1:80" ht="12.75">
      <c r="A24" s="255"/>
      <c r="B24" s="256" t="s">
        <v>710</v>
      </c>
      <c r="C24" s="257" t="s">
        <v>717</v>
      </c>
      <c r="D24" s="258"/>
      <c r="E24" s="259"/>
      <c r="F24" s="260"/>
      <c r="G24" s="289">
        <f>SUM(G18:G22)</f>
        <v>0</v>
      </c>
      <c r="O24" s="237"/>
      <c r="AA24" s="212">
        <v>12</v>
      </c>
      <c r="AB24" s="212">
        <v>0</v>
      </c>
      <c r="AC24" s="212">
        <v>41</v>
      </c>
      <c r="AZ24" s="212">
        <v>1</v>
      </c>
      <c r="BA24" s="212">
        <f>IF(AZ24=1,G24,0)</f>
        <v>0</v>
      </c>
      <c r="BB24" s="212">
        <f>IF(AZ24=2,G24,0)</f>
        <v>0</v>
      </c>
      <c r="BC24" s="212">
        <f>IF(AZ24=3,G24,0)</f>
        <v>0</v>
      </c>
      <c r="BD24" s="212">
        <f>IF(AZ24=4,G24,0)</f>
        <v>0</v>
      </c>
      <c r="BE24" s="212">
        <f>IF(AZ24=5,G24,0)</f>
        <v>0</v>
      </c>
      <c r="CA24" s="237"/>
      <c r="CB24" s="237"/>
    </row>
    <row r="25" spans="1:80" ht="12.75">
      <c r="A25" s="262"/>
      <c r="B25" s="263"/>
      <c r="C25" s="257" t="s">
        <v>718</v>
      </c>
      <c r="D25" s="258"/>
      <c r="E25" s="259">
        <v>65</v>
      </c>
      <c r="F25" s="259"/>
      <c r="G25" s="261">
        <v>0</v>
      </c>
      <c r="O25" s="237"/>
      <c r="CA25" s="237"/>
      <c r="CB25" s="237"/>
    </row>
    <row r="26" spans="1:80" ht="12.75">
      <c r="A26" s="265"/>
      <c r="B26" s="266"/>
      <c r="C26" s="267"/>
      <c r="D26" s="268"/>
      <c r="E26" s="269"/>
      <c r="F26" s="269"/>
      <c r="G26" s="270"/>
      <c r="O26" s="237"/>
      <c r="CA26" s="237"/>
      <c r="CB26" s="237"/>
    </row>
    <row r="27" spans="1:80" ht="12.75">
      <c r="A27" s="290"/>
      <c r="B27" s="291"/>
      <c r="C27" s="292"/>
      <c r="D27" s="293"/>
      <c r="E27" s="294"/>
      <c r="F27" s="294"/>
      <c r="G27" s="295"/>
      <c r="O27" s="237"/>
      <c r="CA27" s="237"/>
      <c r="CB27" s="237"/>
    </row>
    <row r="28" spans="1:80" ht="12.75">
      <c r="A28" s="265"/>
      <c r="B28" s="271"/>
      <c r="C28" s="272"/>
      <c r="D28" s="273"/>
      <c r="E28" s="274"/>
      <c r="F28" s="274"/>
      <c r="G28" s="275"/>
      <c r="O28" s="237"/>
      <c r="CA28" s="237"/>
      <c r="CB28" s="237"/>
    </row>
    <row r="29" spans="1:80" ht="12.75">
      <c r="A29" s="276" t="s">
        <v>706</v>
      </c>
      <c r="B29" s="277"/>
      <c r="C29" s="278" t="s">
        <v>719</v>
      </c>
      <c r="D29" s="279"/>
      <c r="E29" s="280"/>
      <c r="F29" s="280"/>
      <c r="G29" s="281"/>
      <c r="O29" s="237"/>
      <c r="CA29" s="237"/>
      <c r="CB29" s="237"/>
    </row>
    <row r="30" spans="1:80" ht="12.75">
      <c r="A30" s="231"/>
      <c r="B30" s="232"/>
      <c r="C30" s="282"/>
      <c r="D30" s="283"/>
      <c r="F30" s="227"/>
      <c r="G30" s="284"/>
      <c r="O30" s="237"/>
      <c r="CA30" s="237"/>
      <c r="CB30" s="237"/>
    </row>
    <row r="31" spans="1:80" ht="12.75">
      <c r="A31" s="296">
        <v>1</v>
      </c>
      <c r="B31" s="297"/>
      <c r="C31" s="244" t="s">
        <v>720</v>
      </c>
      <c r="D31" s="245" t="s">
        <v>654</v>
      </c>
      <c r="E31" s="246">
        <v>2</v>
      </c>
      <c r="F31" s="246">
        <v>0</v>
      </c>
      <c r="G31" s="247">
        <f t="shared" ref="G31:G56" si="0">PRODUCT(E31:F31)</f>
        <v>0</v>
      </c>
      <c r="O31" s="237"/>
      <c r="CA31" s="237"/>
      <c r="CB31" s="237"/>
    </row>
    <row r="32" spans="1:80" ht="12.75">
      <c r="A32" s="242">
        <v>2</v>
      </c>
      <c r="B32" s="243"/>
      <c r="C32" s="244" t="s">
        <v>721</v>
      </c>
      <c r="D32" s="245" t="s">
        <v>654</v>
      </c>
      <c r="E32" s="246">
        <v>1</v>
      </c>
      <c r="F32" s="246">
        <v>0</v>
      </c>
      <c r="G32" s="247">
        <f t="shared" si="0"/>
        <v>0</v>
      </c>
      <c r="O32" s="237"/>
      <c r="CA32" s="237"/>
      <c r="CB32" s="237"/>
    </row>
    <row r="33" spans="1:80" ht="12.75">
      <c r="A33" s="242">
        <v>3</v>
      </c>
      <c r="B33" s="243"/>
      <c r="C33" s="244" t="s">
        <v>722</v>
      </c>
      <c r="D33" s="245" t="s">
        <v>654</v>
      </c>
      <c r="E33" s="246">
        <v>1</v>
      </c>
      <c r="F33" s="246">
        <v>0</v>
      </c>
      <c r="G33" s="247">
        <f>PRODUCT(E33,F33)</f>
        <v>0</v>
      </c>
      <c r="O33" s="237"/>
      <c r="CA33" s="237"/>
      <c r="CB33" s="237"/>
    </row>
    <row r="34" spans="1:80" ht="12.75">
      <c r="A34" s="242">
        <v>4</v>
      </c>
      <c r="B34" s="243"/>
      <c r="C34" s="244" t="s">
        <v>723</v>
      </c>
      <c r="D34" s="245" t="s">
        <v>654</v>
      </c>
      <c r="E34" s="246">
        <v>4</v>
      </c>
      <c r="F34" s="246">
        <v>0</v>
      </c>
      <c r="G34" s="247">
        <f>PRODUCT(E34,F34)</f>
        <v>0</v>
      </c>
      <c r="O34" s="237"/>
      <c r="CA34" s="237"/>
      <c r="CB34" s="237"/>
    </row>
    <row r="35" spans="1:80" ht="12.75">
      <c r="A35" s="296">
        <v>5</v>
      </c>
      <c r="B35" s="297"/>
      <c r="C35" s="244" t="s">
        <v>724</v>
      </c>
      <c r="D35" s="245" t="s">
        <v>654</v>
      </c>
      <c r="E35" s="246">
        <v>3</v>
      </c>
      <c r="F35" s="246">
        <v>0</v>
      </c>
      <c r="G35" s="247">
        <f>PRODUCT(E35:F35)</f>
        <v>0</v>
      </c>
      <c r="O35" s="237"/>
      <c r="CA35" s="237"/>
      <c r="CB35" s="237"/>
    </row>
    <row r="36" spans="1:80" ht="22.5">
      <c r="A36" s="242">
        <v>6</v>
      </c>
      <c r="B36" s="243"/>
      <c r="C36" s="244" t="s">
        <v>725</v>
      </c>
      <c r="D36" s="245" t="s">
        <v>654</v>
      </c>
      <c r="E36" s="246">
        <v>1</v>
      </c>
      <c r="F36" s="246">
        <v>0</v>
      </c>
      <c r="G36" s="247">
        <f>PRODUCT(E36:F36)</f>
        <v>0</v>
      </c>
      <c r="O36" s="237"/>
      <c r="CA36" s="237"/>
      <c r="CB36" s="237"/>
    </row>
    <row r="37" spans="1:80" ht="12.75">
      <c r="A37" s="242">
        <v>7</v>
      </c>
      <c r="B37" s="243"/>
      <c r="C37" s="244" t="s">
        <v>726</v>
      </c>
      <c r="D37" s="245" t="s">
        <v>654</v>
      </c>
      <c r="E37" s="246">
        <v>2</v>
      </c>
      <c r="F37" s="246">
        <v>0</v>
      </c>
      <c r="G37" s="247">
        <f>PRODUCT(E37:F37)</f>
        <v>0</v>
      </c>
      <c r="O37" s="237"/>
      <c r="CA37" s="237"/>
      <c r="CB37" s="237"/>
    </row>
    <row r="38" spans="1:80" ht="12.75">
      <c r="A38" s="242">
        <v>8</v>
      </c>
      <c r="B38" s="243"/>
      <c r="C38" s="244" t="s">
        <v>727</v>
      </c>
      <c r="D38" s="245" t="s">
        <v>654</v>
      </c>
      <c r="E38" s="246">
        <v>3</v>
      </c>
      <c r="F38" s="246">
        <v>0</v>
      </c>
      <c r="G38" s="247">
        <f t="shared" si="0"/>
        <v>0</v>
      </c>
      <c r="O38" s="237"/>
      <c r="CA38" s="237"/>
      <c r="CB38" s="237"/>
    </row>
    <row r="39" spans="1:80" ht="12.75">
      <c r="A39" s="242">
        <v>9</v>
      </c>
      <c r="B39" s="243"/>
      <c r="C39" s="244" t="s">
        <v>728</v>
      </c>
      <c r="D39" s="245" t="s">
        <v>654</v>
      </c>
      <c r="E39" s="246">
        <v>3</v>
      </c>
      <c r="F39" s="246">
        <v>0</v>
      </c>
      <c r="G39" s="247">
        <f t="shared" si="0"/>
        <v>0</v>
      </c>
      <c r="O39" s="237"/>
      <c r="CA39" s="237"/>
      <c r="CB39" s="237"/>
    </row>
    <row r="40" spans="1:80" ht="12.75">
      <c r="A40" s="242">
        <v>10</v>
      </c>
      <c r="B40" s="243"/>
      <c r="C40" s="244" t="s">
        <v>729</v>
      </c>
      <c r="D40" s="245" t="s">
        <v>654</v>
      </c>
      <c r="E40" s="246">
        <v>5</v>
      </c>
      <c r="F40" s="246">
        <v>0</v>
      </c>
      <c r="G40" s="247">
        <f t="shared" si="0"/>
        <v>0</v>
      </c>
      <c r="O40" s="237"/>
      <c r="CA40" s="237"/>
      <c r="CB40" s="237"/>
    </row>
    <row r="41" spans="1:80" ht="12.75">
      <c r="A41" s="242">
        <v>11</v>
      </c>
      <c r="B41" s="243"/>
      <c r="C41" s="244" t="s">
        <v>730</v>
      </c>
      <c r="D41" s="245" t="s">
        <v>654</v>
      </c>
      <c r="E41" s="246">
        <v>1</v>
      </c>
      <c r="F41" s="246">
        <v>0</v>
      </c>
      <c r="G41" s="247">
        <f t="shared" si="0"/>
        <v>0</v>
      </c>
      <c r="O41" s="237"/>
      <c r="CA41" s="237"/>
      <c r="CB41" s="237"/>
    </row>
    <row r="42" spans="1:80" ht="12.75">
      <c r="A42" s="242">
        <v>12</v>
      </c>
      <c r="B42" s="243"/>
      <c r="C42" s="244" t="s">
        <v>731</v>
      </c>
      <c r="D42" s="245" t="s">
        <v>654</v>
      </c>
      <c r="E42" s="246">
        <v>5</v>
      </c>
      <c r="F42" s="246">
        <v>0</v>
      </c>
      <c r="G42" s="247">
        <f t="shared" si="0"/>
        <v>0</v>
      </c>
      <c r="O42" s="237"/>
      <c r="CA42" s="237"/>
      <c r="CB42" s="237"/>
    </row>
    <row r="43" spans="1:80" ht="12.75">
      <c r="A43" s="242">
        <v>13</v>
      </c>
      <c r="B43" s="243"/>
      <c r="C43" s="244" t="s">
        <v>732</v>
      </c>
      <c r="D43" s="245" t="s">
        <v>654</v>
      </c>
      <c r="E43" s="246">
        <v>23</v>
      </c>
      <c r="F43" s="246">
        <v>0</v>
      </c>
      <c r="G43" s="247">
        <f t="shared" si="0"/>
        <v>0</v>
      </c>
      <c r="O43" s="237"/>
      <c r="CA43" s="237"/>
      <c r="CB43" s="237"/>
    </row>
    <row r="44" spans="1:80" ht="12.75">
      <c r="A44" s="242">
        <v>14</v>
      </c>
      <c r="B44" s="243"/>
      <c r="C44" s="244" t="s">
        <v>733</v>
      </c>
      <c r="D44" s="245" t="s">
        <v>734</v>
      </c>
      <c r="E44" s="246">
        <v>5</v>
      </c>
      <c r="F44" s="246">
        <v>0</v>
      </c>
      <c r="G44" s="247">
        <f t="shared" si="0"/>
        <v>0</v>
      </c>
      <c r="O44" s="237"/>
      <c r="CA44" s="237"/>
      <c r="CB44" s="237"/>
    </row>
    <row r="45" spans="1:80" ht="22.5">
      <c r="A45" s="242">
        <v>15</v>
      </c>
      <c r="B45" s="243"/>
      <c r="C45" s="244" t="s">
        <v>735</v>
      </c>
      <c r="D45" s="245" t="s">
        <v>654</v>
      </c>
      <c r="E45" s="246">
        <v>3</v>
      </c>
      <c r="F45" s="246">
        <v>0</v>
      </c>
      <c r="G45" s="247">
        <f t="shared" si="0"/>
        <v>0</v>
      </c>
      <c r="O45" s="237"/>
      <c r="CA45" s="237"/>
      <c r="CB45" s="237"/>
    </row>
    <row r="46" spans="1:80" ht="12.75">
      <c r="A46" s="242">
        <v>16</v>
      </c>
      <c r="B46" s="243"/>
      <c r="C46" s="244" t="s">
        <v>736</v>
      </c>
      <c r="D46" s="245" t="s">
        <v>230</v>
      </c>
      <c r="E46" s="246">
        <v>10</v>
      </c>
      <c r="F46" s="246">
        <v>0</v>
      </c>
      <c r="G46" s="247">
        <f t="shared" si="0"/>
        <v>0</v>
      </c>
      <c r="O46" s="237"/>
      <c r="CA46" s="237"/>
      <c r="CB46" s="237"/>
    </row>
    <row r="47" spans="1:80" ht="22.5">
      <c r="A47" s="242">
        <v>17</v>
      </c>
      <c r="B47" s="243"/>
      <c r="C47" s="244" t="s">
        <v>737</v>
      </c>
      <c r="D47" s="245" t="s">
        <v>654</v>
      </c>
      <c r="E47" s="246">
        <v>2</v>
      </c>
      <c r="F47" s="246">
        <v>0</v>
      </c>
      <c r="G47" s="247">
        <f t="shared" si="0"/>
        <v>0</v>
      </c>
      <c r="O47" s="237"/>
      <c r="CA47" s="237"/>
      <c r="CB47" s="237"/>
    </row>
    <row r="48" spans="1:80" ht="12.75">
      <c r="A48" s="242">
        <v>18</v>
      </c>
      <c r="B48" s="243"/>
      <c r="C48" s="244" t="s">
        <v>738</v>
      </c>
      <c r="D48" s="245" t="s">
        <v>654</v>
      </c>
      <c r="E48" s="246">
        <v>10</v>
      </c>
      <c r="F48" s="246">
        <v>0</v>
      </c>
      <c r="G48" s="247">
        <f t="shared" si="0"/>
        <v>0</v>
      </c>
      <c r="O48" s="237"/>
      <c r="CA48" s="237"/>
      <c r="CB48" s="237"/>
    </row>
    <row r="49" spans="1:80" ht="12.75">
      <c r="A49" s="242">
        <v>19</v>
      </c>
      <c r="B49" s="243"/>
      <c r="C49" s="244" t="s">
        <v>739</v>
      </c>
      <c r="D49" s="245" t="s">
        <v>654</v>
      </c>
      <c r="E49" s="246">
        <v>10</v>
      </c>
      <c r="F49" s="246">
        <v>0</v>
      </c>
      <c r="G49" s="247">
        <f t="shared" si="0"/>
        <v>0</v>
      </c>
      <c r="O49" s="237"/>
      <c r="CA49" s="237"/>
      <c r="CB49" s="237"/>
    </row>
    <row r="50" spans="1:80" ht="12.75">
      <c r="A50" s="242">
        <v>20</v>
      </c>
      <c r="B50" s="243"/>
      <c r="C50" s="244" t="s">
        <v>740</v>
      </c>
      <c r="D50" s="245" t="s">
        <v>230</v>
      </c>
      <c r="E50" s="246">
        <v>20</v>
      </c>
      <c r="F50" s="246">
        <v>0</v>
      </c>
      <c r="G50" s="247">
        <f t="shared" si="0"/>
        <v>0</v>
      </c>
      <c r="O50" s="237"/>
      <c r="CA50" s="237"/>
      <c r="CB50" s="237"/>
    </row>
    <row r="51" spans="1:80" ht="12.75">
      <c r="A51" s="242">
        <v>21</v>
      </c>
      <c r="B51" s="243"/>
      <c r="C51" s="244" t="s">
        <v>741</v>
      </c>
      <c r="D51" s="245" t="s">
        <v>230</v>
      </c>
      <c r="E51" s="246">
        <v>30</v>
      </c>
      <c r="F51" s="246">
        <v>0</v>
      </c>
      <c r="G51" s="247">
        <f t="shared" si="0"/>
        <v>0</v>
      </c>
      <c r="O51" s="237"/>
      <c r="CA51" s="237"/>
      <c r="CB51" s="237"/>
    </row>
    <row r="52" spans="1:80" ht="12.75">
      <c r="A52" s="242">
        <v>22</v>
      </c>
      <c r="B52" s="243"/>
      <c r="C52" s="244" t="s">
        <v>742</v>
      </c>
      <c r="D52" s="245" t="s">
        <v>230</v>
      </c>
      <c r="E52" s="246">
        <v>120</v>
      </c>
      <c r="F52" s="246">
        <v>0</v>
      </c>
      <c r="G52" s="247">
        <f t="shared" si="0"/>
        <v>0</v>
      </c>
      <c r="O52" s="237"/>
      <c r="BA52" s="264">
        <f>SUM(BA19:BA47)</f>
        <v>0</v>
      </c>
      <c r="BB52" s="264">
        <f>SUM(BB19:BB47)</f>
        <v>0</v>
      </c>
      <c r="BC52" s="264">
        <f>SUM(BC19:BC47)</f>
        <v>0</v>
      </c>
      <c r="BD52" s="264">
        <f>SUM(BD19:BD47)</f>
        <v>0</v>
      </c>
      <c r="BE52" s="264">
        <f>SUM(BE19:BE47)</f>
        <v>0</v>
      </c>
    </row>
    <row r="53" spans="1:80" ht="12.75">
      <c r="A53" s="242">
        <v>23</v>
      </c>
      <c r="B53" s="243"/>
      <c r="C53" s="244" t="s">
        <v>743</v>
      </c>
      <c r="D53" s="245" t="s">
        <v>230</v>
      </c>
      <c r="E53" s="246">
        <v>16</v>
      </c>
      <c r="F53" s="246">
        <v>0</v>
      </c>
      <c r="G53" s="247">
        <f t="shared" si="0"/>
        <v>0</v>
      </c>
      <c r="O53" s="237"/>
      <c r="BA53" s="264"/>
      <c r="BB53" s="264"/>
      <c r="BC53" s="264"/>
      <c r="BD53" s="264"/>
      <c r="BE53" s="264"/>
    </row>
    <row r="54" spans="1:80" ht="22.5">
      <c r="A54" s="242">
        <v>24</v>
      </c>
      <c r="B54" s="243"/>
      <c r="C54" s="244" t="s">
        <v>744</v>
      </c>
      <c r="D54" s="248" t="s">
        <v>654</v>
      </c>
      <c r="E54" s="249">
        <v>1</v>
      </c>
      <c r="F54" s="250">
        <v>0</v>
      </c>
      <c r="G54" s="247">
        <f t="shared" si="0"/>
        <v>0</v>
      </c>
    </row>
    <row r="55" spans="1:80">
      <c r="A55" s="242">
        <v>25</v>
      </c>
      <c r="B55" s="243"/>
      <c r="C55" s="244" t="s">
        <v>745</v>
      </c>
      <c r="D55" s="248" t="s">
        <v>654</v>
      </c>
      <c r="E55" s="249">
        <v>1</v>
      </c>
      <c r="F55" s="250">
        <v>0</v>
      </c>
      <c r="G55" s="247">
        <f t="shared" si="0"/>
        <v>0</v>
      </c>
    </row>
    <row r="56" spans="1:80">
      <c r="A56" s="242">
        <v>26</v>
      </c>
      <c r="B56" s="243"/>
      <c r="C56" s="244" t="s">
        <v>746</v>
      </c>
      <c r="D56" s="248" t="s">
        <v>654</v>
      </c>
      <c r="E56" s="249">
        <v>2</v>
      </c>
      <c r="F56" s="250">
        <v>0</v>
      </c>
      <c r="G56" s="247">
        <f t="shared" si="0"/>
        <v>0</v>
      </c>
      <c r="J56" s="298"/>
    </row>
    <row r="57" spans="1:80">
      <c r="A57" s="242"/>
      <c r="B57" s="243"/>
      <c r="C57" s="251"/>
      <c r="D57" s="248"/>
      <c r="E57" s="286"/>
      <c r="F57" s="250"/>
      <c r="G57" s="247"/>
    </row>
    <row r="58" spans="1:80">
      <c r="A58" s="242"/>
      <c r="B58" s="243"/>
      <c r="C58" s="251"/>
      <c r="D58" s="248"/>
      <c r="E58" s="286"/>
      <c r="F58" s="250"/>
      <c r="G58" s="247"/>
    </row>
    <row r="59" spans="1:80">
      <c r="A59" s="242"/>
      <c r="B59" s="243"/>
      <c r="C59" s="251"/>
      <c r="D59" s="248"/>
      <c r="E59" s="252"/>
      <c r="F59" s="250"/>
      <c r="G59" s="247"/>
    </row>
    <row r="60" spans="1:80" ht="12.75">
      <c r="A60" s="255"/>
      <c r="B60" s="256" t="s">
        <v>710</v>
      </c>
      <c r="C60" s="257" t="s">
        <v>747</v>
      </c>
      <c r="D60" s="258"/>
      <c r="E60" s="259"/>
      <c r="F60" s="260"/>
      <c r="G60" s="289">
        <f>SUM(G30:G58)</f>
        <v>0</v>
      </c>
    </row>
    <row r="61" spans="1:80" ht="12.75">
      <c r="A61" s="299"/>
      <c r="B61" s="300"/>
      <c r="C61" s="301" t="s">
        <v>748</v>
      </c>
      <c r="D61" s="302"/>
      <c r="E61" s="303">
        <v>30</v>
      </c>
      <c r="F61" s="303"/>
      <c r="G61" s="304">
        <v>0</v>
      </c>
    </row>
    <row r="62" spans="1:80" ht="12.75">
      <c r="A62" s="305"/>
      <c r="B62" s="306"/>
      <c r="C62" s="307"/>
      <c r="D62" s="239"/>
      <c r="E62" s="308"/>
      <c r="F62" s="308"/>
      <c r="G62" s="309"/>
    </row>
    <row r="63" spans="1:80" ht="12.75">
      <c r="A63" s="283"/>
      <c r="B63" s="310"/>
      <c r="C63" s="307"/>
      <c r="D63" s="239"/>
      <c r="E63" s="308"/>
      <c r="F63" s="308"/>
      <c r="G63" s="309"/>
    </row>
    <row r="64" spans="1:80" ht="12.75">
      <c r="A64" s="311" t="s">
        <v>706</v>
      </c>
      <c r="B64" s="312"/>
      <c r="C64" s="233" t="s">
        <v>749</v>
      </c>
      <c r="D64" s="234"/>
      <c r="E64" s="235"/>
      <c r="F64" s="235"/>
      <c r="G64" s="236"/>
    </row>
    <row r="65" spans="1:7" ht="12.75">
      <c r="A65" s="313"/>
      <c r="B65" s="312"/>
      <c r="C65" s="244"/>
      <c r="D65" s="245"/>
      <c r="E65" s="246"/>
      <c r="F65" s="314"/>
      <c r="G65" s="315"/>
    </row>
    <row r="66" spans="1:7">
      <c r="A66" s="242">
        <v>1</v>
      </c>
      <c r="B66" s="243"/>
      <c r="C66" s="244" t="s">
        <v>750</v>
      </c>
      <c r="D66" s="245" t="s">
        <v>230</v>
      </c>
      <c r="E66" s="246">
        <v>385</v>
      </c>
      <c r="F66" s="246">
        <v>0</v>
      </c>
      <c r="G66" s="316">
        <f>PRODUCT(E66:F66)</f>
        <v>0</v>
      </c>
    </row>
    <row r="67" spans="1:7">
      <c r="A67" s="242">
        <v>2</v>
      </c>
      <c r="B67" s="243"/>
      <c r="C67" s="244" t="s">
        <v>751</v>
      </c>
      <c r="D67" s="245" t="s">
        <v>230</v>
      </c>
      <c r="E67" s="246">
        <v>90</v>
      </c>
      <c r="F67" s="246">
        <v>0</v>
      </c>
      <c r="G67" s="247">
        <f>PRODUCT(E67,F67)</f>
        <v>0</v>
      </c>
    </row>
    <row r="68" spans="1:7">
      <c r="A68" s="242">
        <v>3</v>
      </c>
      <c r="B68" s="243"/>
      <c r="C68" s="244" t="s">
        <v>752</v>
      </c>
      <c r="D68" s="245" t="s">
        <v>230</v>
      </c>
      <c r="E68" s="246">
        <v>10</v>
      </c>
      <c r="F68" s="246">
        <v>0</v>
      </c>
      <c r="G68" s="247">
        <f>PRODUCT(E68,F68)</f>
        <v>0</v>
      </c>
    </row>
    <row r="69" spans="1:7">
      <c r="A69" s="242">
        <v>4</v>
      </c>
      <c r="B69" s="243"/>
      <c r="C69" s="244" t="s">
        <v>753</v>
      </c>
      <c r="D69" s="245" t="s">
        <v>230</v>
      </c>
      <c r="E69" s="246">
        <v>325</v>
      </c>
      <c r="F69" s="246">
        <v>0</v>
      </c>
      <c r="G69" s="247">
        <f>PRODUCT(E69,F69)</f>
        <v>0</v>
      </c>
    </row>
    <row r="70" spans="1:7">
      <c r="A70" s="242">
        <v>5</v>
      </c>
      <c r="B70" s="243"/>
      <c r="C70" s="244" t="s">
        <v>754</v>
      </c>
      <c r="D70" s="245" t="s">
        <v>230</v>
      </c>
      <c r="E70" s="246">
        <v>75</v>
      </c>
      <c r="F70" s="246">
        <v>0</v>
      </c>
      <c r="G70" s="247">
        <f>PRODUCT(E70,F70)</f>
        <v>0</v>
      </c>
    </row>
    <row r="71" spans="1:7">
      <c r="A71" s="242">
        <v>6</v>
      </c>
      <c r="B71" s="243"/>
      <c r="C71" s="244" t="s">
        <v>755</v>
      </c>
      <c r="D71" s="245" t="s">
        <v>230</v>
      </c>
      <c r="E71" s="246">
        <v>15</v>
      </c>
      <c r="F71" s="246">
        <v>0</v>
      </c>
      <c r="G71" s="247">
        <f>PRODUCT(E71:F71)</f>
        <v>0</v>
      </c>
    </row>
    <row r="72" spans="1:7">
      <c r="A72" s="242">
        <v>7</v>
      </c>
      <c r="B72" s="243"/>
      <c r="C72" s="244" t="s">
        <v>756</v>
      </c>
      <c r="D72" s="245" t="s">
        <v>230</v>
      </c>
      <c r="E72" s="246">
        <v>15</v>
      </c>
      <c r="F72" s="246">
        <v>0</v>
      </c>
      <c r="G72" s="247">
        <f>PRODUCT(E72,F72)</f>
        <v>0</v>
      </c>
    </row>
    <row r="73" spans="1:7">
      <c r="A73" s="242">
        <v>8</v>
      </c>
      <c r="B73" s="243"/>
      <c r="C73" s="244" t="s">
        <v>757</v>
      </c>
      <c r="D73" s="245" t="s">
        <v>230</v>
      </c>
      <c r="E73" s="246">
        <v>50</v>
      </c>
      <c r="F73" s="246">
        <v>0</v>
      </c>
      <c r="G73" s="247">
        <f>PRODUCT(E73:F73)</f>
        <v>0</v>
      </c>
    </row>
    <row r="74" spans="1:7">
      <c r="A74" s="242">
        <v>9</v>
      </c>
      <c r="B74" s="243"/>
      <c r="C74" s="244" t="s">
        <v>758</v>
      </c>
      <c r="D74" s="245" t="s">
        <v>230</v>
      </c>
      <c r="E74" s="246">
        <v>45</v>
      </c>
      <c r="F74" s="246">
        <v>0</v>
      </c>
      <c r="G74" s="247">
        <f>PRODUCT(E74:F74)</f>
        <v>0</v>
      </c>
    </row>
    <row r="75" spans="1:7">
      <c r="A75" s="242">
        <v>10</v>
      </c>
      <c r="B75" s="243"/>
      <c r="C75" s="244" t="s">
        <v>759</v>
      </c>
      <c r="D75" s="245" t="s">
        <v>230</v>
      </c>
      <c r="E75" s="246">
        <v>45</v>
      </c>
      <c r="F75" s="246">
        <v>0</v>
      </c>
      <c r="G75" s="247">
        <f>PRODUCT(E75,F75)</f>
        <v>0</v>
      </c>
    </row>
    <row r="76" spans="1:7">
      <c r="A76" s="296">
        <v>11</v>
      </c>
      <c r="B76" s="297"/>
      <c r="C76" s="317" t="s">
        <v>760</v>
      </c>
      <c r="D76" s="245" t="s">
        <v>230</v>
      </c>
      <c r="E76" s="246">
        <v>15</v>
      </c>
      <c r="F76" s="246">
        <v>0</v>
      </c>
      <c r="G76" s="247">
        <f>PRODUCT(E76:F76)</f>
        <v>0</v>
      </c>
    </row>
    <row r="77" spans="1:7">
      <c r="A77" s="242"/>
      <c r="B77" s="243"/>
      <c r="C77" s="318"/>
      <c r="D77" s="248"/>
      <c r="E77" s="253"/>
      <c r="F77" s="250"/>
      <c r="G77" s="247"/>
    </row>
    <row r="78" spans="1:7">
      <c r="A78" s="242"/>
      <c r="B78" s="243"/>
      <c r="C78" s="251"/>
      <c r="D78" s="248"/>
      <c r="E78" s="253"/>
      <c r="F78" s="250"/>
      <c r="G78" s="247"/>
    </row>
    <row r="79" spans="1:7" ht="12.75">
      <c r="A79" s="319"/>
      <c r="B79" s="256" t="s">
        <v>710</v>
      </c>
      <c r="C79" s="257" t="s">
        <v>761</v>
      </c>
      <c r="D79" s="258"/>
      <c r="E79" s="259"/>
      <c r="F79" s="260"/>
      <c r="G79" s="320">
        <f>SUM(G65:G78)</f>
        <v>0</v>
      </c>
    </row>
    <row r="80" spans="1:7" ht="12.75">
      <c r="A80" s="299"/>
      <c r="B80" s="300"/>
      <c r="C80" s="301" t="s">
        <v>762</v>
      </c>
      <c r="D80" s="302"/>
      <c r="E80" s="303">
        <v>35</v>
      </c>
      <c r="F80" s="303"/>
      <c r="G80" s="304">
        <v>0</v>
      </c>
    </row>
    <row r="82" spans="1:8">
      <c r="H82" s="321"/>
    </row>
    <row r="83" spans="1:8">
      <c r="E83" s="212"/>
      <c r="F83" s="227"/>
    </row>
    <row r="84" spans="1:8">
      <c r="E84" s="212"/>
      <c r="F84" s="227"/>
    </row>
    <row r="85" spans="1:8" ht="12.75">
      <c r="A85" s="311" t="s">
        <v>706</v>
      </c>
      <c r="B85" s="312"/>
      <c r="C85" s="233" t="s">
        <v>763</v>
      </c>
      <c r="D85" s="234"/>
      <c r="E85" s="235"/>
      <c r="F85" s="235"/>
      <c r="G85" s="236"/>
    </row>
    <row r="86" spans="1:8" ht="12.75">
      <c r="A86" s="231"/>
      <c r="B86" s="232"/>
      <c r="C86" s="238"/>
      <c r="D86" s="239"/>
      <c r="E86" s="240"/>
      <c r="F86" s="240"/>
      <c r="G86" s="241"/>
    </row>
    <row r="87" spans="1:8">
      <c r="A87" s="322">
        <v>1</v>
      </c>
      <c r="B87" s="323"/>
      <c r="C87" s="324" t="s">
        <v>764</v>
      </c>
      <c r="D87" s="245" t="s">
        <v>605</v>
      </c>
      <c r="E87" s="246">
        <v>1</v>
      </c>
      <c r="F87" s="246">
        <v>0</v>
      </c>
      <c r="G87" s="247">
        <f>PRODUCT(E87:F87)</f>
        <v>0</v>
      </c>
    </row>
    <row r="88" spans="1:8">
      <c r="A88" s="325">
        <v>2</v>
      </c>
      <c r="B88" s="326"/>
      <c r="C88" s="244" t="s">
        <v>765</v>
      </c>
      <c r="D88" s="245" t="s">
        <v>605</v>
      </c>
      <c r="E88" s="246">
        <v>1</v>
      </c>
      <c r="F88" s="246">
        <v>0</v>
      </c>
      <c r="G88" s="247">
        <f>PRODUCT(E88:F88)</f>
        <v>0</v>
      </c>
    </row>
    <row r="89" spans="1:8">
      <c r="A89" s="242">
        <v>3</v>
      </c>
      <c r="B89" s="243"/>
      <c r="C89" s="244" t="s">
        <v>766</v>
      </c>
      <c r="D89" s="245" t="s">
        <v>767</v>
      </c>
      <c r="E89" s="246">
        <v>12</v>
      </c>
      <c r="F89" s="246">
        <v>0</v>
      </c>
      <c r="G89" s="247">
        <f>PRODUCT(E89:F89)</f>
        <v>0</v>
      </c>
    </row>
    <row r="90" spans="1:8">
      <c r="A90" s="242">
        <v>4</v>
      </c>
      <c r="B90" s="243"/>
      <c r="C90" s="244" t="s">
        <v>768</v>
      </c>
      <c r="D90" s="245" t="s">
        <v>173</v>
      </c>
      <c r="E90" s="246">
        <v>0.1</v>
      </c>
      <c r="F90" s="246">
        <v>0</v>
      </c>
      <c r="G90" s="247">
        <v>0</v>
      </c>
    </row>
    <row r="91" spans="1:8">
      <c r="A91" s="242">
        <v>5</v>
      </c>
      <c r="B91" s="243"/>
      <c r="C91" s="244" t="s">
        <v>769</v>
      </c>
      <c r="D91" s="245" t="s">
        <v>770</v>
      </c>
      <c r="E91" s="246"/>
      <c r="F91" s="246">
        <v>0</v>
      </c>
      <c r="G91" s="247">
        <v>0</v>
      </c>
    </row>
    <row r="92" spans="1:8">
      <c r="A92" s="242">
        <v>6</v>
      </c>
      <c r="B92" s="243"/>
      <c r="C92" s="244" t="s">
        <v>771</v>
      </c>
      <c r="D92" s="245" t="s">
        <v>605</v>
      </c>
      <c r="E92" s="246">
        <v>1</v>
      </c>
      <c r="F92" s="246">
        <v>0</v>
      </c>
      <c r="G92" s="247">
        <f>PRODUCT(E92:F92)</f>
        <v>0</v>
      </c>
    </row>
    <row r="93" spans="1:8">
      <c r="A93" s="242">
        <v>7</v>
      </c>
      <c r="B93" s="243"/>
      <c r="C93" s="244" t="s">
        <v>772</v>
      </c>
      <c r="D93" s="245" t="s">
        <v>605</v>
      </c>
      <c r="E93" s="246">
        <v>1</v>
      </c>
      <c r="F93" s="246">
        <v>0</v>
      </c>
      <c r="G93" s="247">
        <f>PRODUCT(E93:F93)</f>
        <v>0</v>
      </c>
    </row>
    <row r="94" spans="1:8">
      <c r="A94" s="242">
        <v>8</v>
      </c>
      <c r="B94" s="243"/>
      <c r="C94" s="244" t="s">
        <v>773</v>
      </c>
      <c r="D94" s="245" t="s">
        <v>605</v>
      </c>
      <c r="E94" s="246">
        <v>1</v>
      </c>
      <c r="F94" s="246">
        <v>0</v>
      </c>
      <c r="G94" s="247">
        <f>PRODUCT(E94:F94)</f>
        <v>0</v>
      </c>
    </row>
    <row r="95" spans="1:8">
      <c r="A95" s="242">
        <v>9</v>
      </c>
      <c r="B95" s="243"/>
      <c r="C95" s="244" t="s">
        <v>774</v>
      </c>
      <c r="D95" s="245" t="s">
        <v>173</v>
      </c>
      <c r="E95" s="246">
        <v>0.1</v>
      </c>
      <c r="F95" s="246">
        <v>0</v>
      </c>
      <c r="G95" s="247">
        <v>0</v>
      </c>
    </row>
    <row r="96" spans="1:8">
      <c r="A96" s="242">
        <v>10</v>
      </c>
      <c r="B96" s="243"/>
      <c r="C96" s="244" t="s">
        <v>775</v>
      </c>
      <c r="D96" s="245" t="s">
        <v>654</v>
      </c>
      <c r="E96" s="246">
        <v>10</v>
      </c>
      <c r="F96" s="246">
        <v>0</v>
      </c>
      <c r="G96" s="247">
        <f t="shared" ref="G96:G102" si="1">PRODUCT(E96:F96)</f>
        <v>0</v>
      </c>
    </row>
    <row r="97" spans="1:7">
      <c r="A97" s="242">
        <v>11</v>
      </c>
      <c r="B97" s="243"/>
      <c r="C97" s="251" t="s">
        <v>776</v>
      </c>
      <c r="D97" s="327" t="s">
        <v>767</v>
      </c>
      <c r="E97" s="249">
        <v>5</v>
      </c>
      <c r="F97" s="250">
        <v>0</v>
      </c>
      <c r="G97" s="247">
        <f t="shared" si="1"/>
        <v>0</v>
      </c>
    </row>
    <row r="98" spans="1:7">
      <c r="A98" s="242">
        <v>12</v>
      </c>
      <c r="B98" s="243"/>
      <c r="C98" s="244" t="s">
        <v>777</v>
      </c>
      <c r="D98" s="287" t="s">
        <v>605</v>
      </c>
      <c r="E98" s="249">
        <v>1</v>
      </c>
      <c r="F98" s="250">
        <v>0</v>
      </c>
      <c r="G98" s="247">
        <f t="shared" si="1"/>
        <v>0</v>
      </c>
    </row>
    <row r="99" spans="1:7">
      <c r="A99" s="242">
        <v>13</v>
      </c>
      <c r="B99" s="243"/>
      <c r="C99" s="244" t="s">
        <v>778</v>
      </c>
      <c r="D99" s="327" t="s">
        <v>654</v>
      </c>
      <c r="E99" s="249">
        <v>4</v>
      </c>
      <c r="F99" s="250">
        <v>0</v>
      </c>
      <c r="G99" s="247">
        <f t="shared" si="1"/>
        <v>0</v>
      </c>
    </row>
    <row r="100" spans="1:7">
      <c r="A100" s="242">
        <v>14</v>
      </c>
      <c r="B100" s="243"/>
      <c r="C100" s="251" t="s">
        <v>779</v>
      </c>
      <c r="D100" s="327" t="s">
        <v>767</v>
      </c>
      <c r="E100" s="249">
        <v>5</v>
      </c>
      <c r="F100" s="250">
        <v>0</v>
      </c>
      <c r="G100" s="247">
        <f t="shared" si="1"/>
        <v>0</v>
      </c>
    </row>
    <row r="101" spans="1:7">
      <c r="A101" s="242">
        <v>15</v>
      </c>
      <c r="B101" s="243"/>
      <c r="C101" s="251" t="s">
        <v>780</v>
      </c>
      <c r="D101" s="327" t="s">
        <v>767</v>
      </c>
      <c r="E101" s="249">
        <v>5</v>
      </c>
      <c r="F101" s="250">
        <v>0</v>
      </c>
      <c r="G101" s="247">
        <f t="shared" si="1"/>
        <v>0</v>
      </c>
    </row>
    <row r="102" spans="1:7">
      <c r="A102" s="242">
        <v>16</v>
      </c>
      <c r="B102" s="243"/>
      <c r="C102" s="251" t="s">
        <v>781</v>
      </c>
      <c r="D102" s="327" t="s">
        <v>767</v>
      </c>
      <c r="E102" s="249">
        <v>5</v>
      </c>
      <c r="F102" s="250">
        <v>0</v>
      </c>
      <c r="G102" s="247">
        <v>0</v>
      </c>
    </row>
    <row r="103" spans="1:7">
      <c r="A103" s="242"/>
      <c r="B103" s="243"/>
      <c r="C103" s="251"/>
      <c r="D103" s="287"/>
      <c r="E103" s="252"/>
      <c r="F103" s="250"/>
      <c r="G103" s="247"/>
    </row>
    <row r="104" spans="1:7" ht="12.75">
      <c r="A104" s="319"/>
      <c r="B104" s="256" t="s">
        <v>710</v>
      </c>
      <c r="C104" s="257" t="str">
        <f>CONCATENATE(B85," ",C85)</f>
        <v xml:space="preserve"> Ostatní</v>
      </c>
      <c r="D104" s="258"/>
      <c r="E104" s="259"/>
      <c r="F104" s="260"/>
      <c r="G104" s="320">
        <f>SUM(G86:G103)</f>
        <v>0</v>
      </c>
    </row>
    <row r="105" spans="1:7" ht="12.75">
      <c r="A105" s="299"/>
      <c r="B105" s="300"/>
      <c r="C105" s="301"/>
      <c r="D105" s="302"/>
      <c r="E105" s="303"/>
      <c r="F105" s="303"/>
      <c r="G105" s="304"/>
    </row>
    <row r="106" spans="1:7">
      <c r="A106" s="328"/>
      <c r="B106" s="329"/>
      <c r="C106" s="329"/>
      <c r="D106" s="329"/>
      <c r="E106" s="330"/>
      <c r="F106" s="329"/>
      <c r="G106" s="331"/>
    </row>
    <row r="107" spans="1:7">
      <c r="E107" s="212"/>
      <c r="F107" s="227"/>
    </row>
    <row r="108" spans="1:7" s="338" customFormat="1" ht="12.75">
      <c r="A108" s="332"/>
      <c r="B108" s="333" t="s">
        <v>782</v>
      </c>
      <c r="C108" s="333"/>
      <c r="D108" s="334"/>
      <c r="E108" s="335"/>
      <c r="F108" s="336"/>
      <c r="G108" s="337">
        <f>SUM(G104,G79:G80,G60:G61,G24:G25,G13:G14)</f>
        <v>0</v>
      </c>
    </row>
    <row r="109" spans="1:7" ht="12.75">
      <c r="A109" s="339"/>
      <c r="B109" s="339"/>
      <c r="C109" s="339"/>
      <c r="D109" s="339"/>
      <c r="E109" s="339"/>
      <c r="F109" s="339"/>
      <c r="G109" s="339"/>
    </row>
    <row r="110" spans="1:7">
      <c r="E110" s="212"/>
      <c r="F110" s="227"/>
    </row>
    <row r="111" spans="1:7">
      <c r="E111" s="212"/>
      <c r="F111" s="227"/>
    </row>
    <row r="112" spans="1:7">
      <c r="E112" s="212"/>
      <c r="F112" s="227"/>
    </row>
    <row r="113" spans="5:6">
      <c r="E113" s="212"/>
      <c r="F113" s="227"/>
    </row>
    <row r="114" spans="5:6">
      <c r="E114" s="212"/>
      <c r="F114" s="227"/>
    </row>
    <row r="115" spans="5:6">
      <c r="E115" s="212"/>
      <c r="F115" s="227"/>
    </row>
    <row r="116" spans="5:6">
      <c r="E116" s="212"/>
      <c r="F116" s="227"/>
    </row>
    <row r="117" spans="5:6">
      <c r="E117" s="212"/>
      <c r="F117" s="227"/>
    </row>
    <row r="118" spans="5:6">
      <c r="E118" s="212"/>
      <c r="F118" s="227"/>
    </row>
    <row r="119" spans="5:6">
      <c r="E119" s="212"/>
      <c r="F119" s="227"/>
    </row>
    <row r="120" spans="5:6">
      <c r="E120" s="212"/>
      <c r="F120" s="227"/>
    </row>
    <row r="121" spans="5:6">
      <c r="E121" s="212"/>
      <c r="F121" s="227"/>
    </row>
    <row r="122" spans="5:6">
      <c r="E122" s="212"/>
      <c r="F122" s="227"/>
    </row>
    <row r="123" spans="5:6">
      <c r="E123" s="212"/>
      <c r="F123" s="227"/>
    </row>
    <row r="124" spans="5:6">
      <c r="E124" s="212"/>
      <c r="F124" s="227"/>
    </row>
    <row r="125" spans="5:6">
      <c r="E125" s="212"/>
      <c r="F125" s="227"/>
    </row>
    <row r="126" spans="5:6">
      <c r="E126" s="212"/>
      <c r="F126" s="227"/>
    </row>
    <row r="127" spans="5:6">
      <c r="E127" s="212"/>
      <c r="F127" s="227"/>
    </row>
    <row r="128" spans="5:6">
      <c r="E128" s="212"/>
      <c r="F128" s="227"/>
    </row>
    <row r="129" spans="5:6">
      <c r="E129" s="212"/>
      <c r="F129" s="227"/>
    </row>
    <row r="130" spans="5:6">
      <c r="E130" s="212"/>
      <c r="F130" s="227"/>
    </row>
    <row r="131" spans="5:6">
      <c r="E131" s="212"/>
      <c r="F131" s="227"/>
    </row>
    <row r="132" spans="5:6">
      <c r="E132" s="212"/>
      <c r="F132" s="227"/>
    </row>
    <row r="133" spans="5:6">
      <c r="E133" s="212"/>
      <c r="F133" s="227"/>
    </row>
    <row r="134" spans="5:6">
      <c r="E134" s="212"/>
      <c r="F134" s="227"/>
    </row>
    <row r="135" spans="5:6">
      <c r="E135" s="212"/>
      <c r="F135" s="227"/>
    </row>
    <row r="136" spans="5:6">
      <c r="E136" s="212"/>
      <c r="F136" s="227"/>
    </row>
    <row r="137" spans="5:6">
      <c r="E137" s="212"/>
      <c r="F137" s="227"/>
    </row>
    <row r="138" spans="5:6">
      <c r="E138" s="212"/>
      <c r="F138" s="227"/>
    </row>
    <row r="139" spans="5:6">
      <c r="E139" s="212"/>
      <c r="F139" s="227"/>
    </row>
    <row r="140" spans="5:6">
      <c r="E140" s="212"/>
      <c r="F140" s="227"/>
    </row>
    <row r="141" spans="5:6">
      <c r="E141" s="212"/>
      <c r="F141" s="227"/>
    </row>
    <row r="142" spans="5:6">
      <c r="E142" s="212"/>
      <c r="F142" s="227"/>
    </row>
    <row r="143" spans="5:6">
      <c r="E143" s="212"/>
      <c r="F143" s="227"/>
    </row>
    <row r="144" spans="5:6">
      <c r="E144" s="212"/>
      <c r="F144" s="227"/>
    </row>
    <row r="145" spans="5:6">
      <c r="E145" s="212"/>
      <c r="F145" s="227"/>
    </row>
    <row r="146" spans="5:6">
      <c r="E146" s="212"/>
      <c r="F146" s="227"/>
    </row>
    <row r="147" spans="5:6">
      <c r="E147" s="212"/>
      <c r="F147" s="227"/>
    </row>
    <row r="148" spans="5:6">
      <c r="E148" s="212"/>
      <c r="F148" s="227"/>
    </row>
    <row r="149" spans="5:6">
      <c r="E149" s="212"/>
      <c r="F149" s="227"/>
    </row>
    <row r="150" spans="5:6">
      <c r="E150" s="212"/>
      <c r="F150" s="227"/>
    </row>
    <row r="151" spans="5:6">
      <c r="E151" s="212"/>
      <c r="F151" s="227"/>
    </row>
    <row r="152" spans="5:6">
      <c r="E152" s="212"/>
      <c r="F152" s="227"/>
    </row>
    <row r="153" spans="5:6">
      <c r="E153" s="212"/>
      <c r="F153" s="227"/>
    </row>
    <row r="154" spans="5:6">
      <c r="E154" s="212"/>
      <c r="F154" s="227"/>
    </row>
    <row r="155" spans="5:6">
      <c r="E155" s="212"/>
      <c r="F155" s="227"/>
    </row>
    <row r="156" spans="5:6">
      <c r="E156" s="212"/>
      <c r="F156" s="227"/>
    </row>
    <row r="157" spans="5:6">
      <c r="E157" s="212"/>
      <c r="F157" s="227"/>
    </row>
    <row r="158" spans="5:6">
      <c r="E158" s="212"/>
      <c r="F158" s="227"/>
    </row>
    <row r="159" spans="5:6">
      <c r="E159" s="212"/>
      <c r="F159" s="227"/>
    </row>
    <row r="160" spans="5:6">
      <c r="E160" s="212"/>
      <c r="F160" s="227"/>
    </row>
    <row r="161" spans="5:6">
      <c r="E161" s="212"/>
      <c r="F161" s="227"/>
    </row>
    <row r="162" spans="5:6">
      <c r="E162" s="212"/>
      <c r="F162" s="227"/>
    </row>
    <row r="163" spans="5:6">
      <c r="E163" s="212"/>
      <c r="F163" s="227"/>
    </row>
    <row r="164" spans="5:6">
      <c r="E164" s="212"/>
      <c r="F164" s="227"/>
    </row>
    <row r="165" spans="5:6">
      <c r="E165" s="212"/>
      <c r="F165" s="227"/>
    </row>
    <row r="166" spans="5:6">
      <c r="E166" s="212"/>
      <c r="F166" s="227"/>
    </row>
    <row r="167" spans="5:6">
      <c r="E167" s="212"/>
      <c r="F167" s="227"/>
    </row>
    <row r="168" spans="5:6">
      <c r="E168" s="212"/>
      <c r="F168" s="227"/>
    </row>
    <row r="169" spans="5:6">
      <c r="E169" s="212"/>
      <c r="F169" s="227"/>
    </row>
    <row r="170" spans="5:6">
      <c r="E170" s="212"/>
      <c r="F170" s="227"/>
    </row>
    <row r="171" spans="5:6">
      <c r="E171" s="212"/>
      <c r="F171" s="227"/>
    </row>
    <row r="172" spans="5:6">
      <c r="E172" s="212"/>
      <c r="F172" s="227"/>
    </row>
    <row r="173" spans="5:6">
      <c r="E173" s="212"/>
      <c r="F173" s="227"/>
    </row>
    <row r="174" spans="5:6">
      <c r="E174" s="212"/>
      <c r="F174" s="227"/>
    </row>
    <row r="175" spans="5:6">
      <c r="E175" s="212"/>
      <c r="F175" s="227"/>
    </row>
    <row r="176" spans="5:6">
      <c r="E176" s="212"/>
      <c r="F176" s="227"/>
    </row>
    <row r="177" spans="5:6">
      <c r="E177" s="212"/>
      <c r="F177" s="227"/>
    </row>
    <row r="178" spans="5:6">
      <c r="E178" s="212"/>
      <c r="F178" s="227"/>
    </row>
    <row r="179" spans="5:6">
      <c r="E179" s="212"/>
      <c r="F179" s="227"/>
    </row>
    <row r="180" spans="5:6">
      <c r="E180" s="212"/>
      <c r="F180" s="227"/>
    </row>
    <row r="181" spans="5:6">
      <c r="E181" s="212"/>
      <c r="F181" s="227"/>
    </row>
    <row r="182" spans="5:6">
      <c r="E182" s="212"/>
      <c r="F182" s="227"/>
    </row>
    <row r="183" spans="5:6">
      <c r="E183" s="212"/>
      <c r="F183" s="227"/>
    </row>
    <row r="184" spans="5:6">
      <c r="E184" s="212"/>
      <c r="F184" s="227"/>
    </row>
    <row r="185" spans="5:6">
      <c r="E185" s="212"/>
      <c r="F185" s="227"/>
    </row>
    <row r="186" spans="5:6">
      <c r="E186" s="212"/>
      <c r="F186" s="227"/>
    </row>
    <row r="187" spans="5:6">
      <c r="E187" s="212"/>
      <c r="F187" s="227"/>
    </row>
    <row r="188" spans="5:6">
      <c r="E188" s="212"/>
      <c r="F188" s="227"/>
    </row>
    <row r="189" spans="5:6">
      <c r="E189" s="212"/>
      <c r="F189" s="227"/>
    </row>
    <row r="190" spans="5:6">
      <c r="E190" s="212"/>
      <c r="F190" s="227"/>
    </row>
    <row r="191" spans="5:6">
      <c r="E191" s="212"/>
      <c r="F191" s="227"/>
    </row>
    <row r="192" spans="5:6">
      <c r="E192" s="212"/>
      <c r="F192" s="227"/>
    </row>
    <row r="193" spans="5:6">
      <c r="E193" s="212"/>
      <c r="F193" s="227"/>
    </row>
    <row r="194" spans="5:6">
      <c r="E194" s="212"/>
      <c r="F194" s="227"/>
    </row>
    <row r="195" spans="5:6">
      <c r="E195" s="212"/>
      <c r="F195" s="227"/>
    </row>
    <row r="196" spans="5:6">
      <c r="E196" s="212"/>
      <c r="F196" s="227"/>
    </row>
    <row r="197" spans="5:6">
      <c r="E197" s="212"/>
      <c r="F197" s="227"/>
    </row>
    <row r="198" spans="5:6">
      <c r="E198" s="212"/>
      <c r="F198" s="227"/>
    </row>
    <row r="199" spans="5:6">
      <c r="E199" s="212"/>
      <c r="F199" s="227"/>
    </row>
    <row r="200" spans="5:6">
      <c r="E200" s="212"/>
      <c r="F200" s="227"/>
    </row>
    <row r="201" spans="5:6">
      <c r="E201" s="212"/>
      <c r="F201" s="227"/>
    </row>
    <row r="202" spans="5:6">
      <c r="E202" s="212"/>
      <c r="F202" s="227"/>
    </row>
    <row r="203" spans="5:6">
      <c r="E203" s="212"/>
      <c r="F203" s="227"/>
    </row>
    <row r="204" spans="5:6">
      <c r="E204" s="212"/>
      <c r="F204" s="227"/>
    </row>
    <row r="205" spans="5:6">
      <c r="E205" s="212"/>
      <c r="F205" s="227"/>
    </row>
    <row r="206" spans="5:6">
      <c r="E206" s="212"/>
      <c r="F206" s="227"/>
    </row>
    <row r="207" spans="5:6">
      <c r="E207" s="212"/>
      <c r="F207" s="227"/>
    </row>
    <row r="208" spans="5:6">
      <c r="E208" s="212"/>
      <c r="F208" s="227"/>
    </row>
    <row r="209" spans="5:6">
      <c r="E209" s="212"/>
      <c r="F209" s="227"/>
    </row>
    <row r="210" spans="5:6">
      <c r="E210" s="212"/>
      <c r="F210" s="227"/>
    </row>
    <row r="211" spans="5:6">
      <c r="E211" s="212"/>
      <c r="F211" s="227"/>
    </row>
    <row r="212" spans="5:6">
      <c r="E212" s="212"/>
      <c r="F212" s="227"/>
    </row>
    <row r="213" spans="5:6">
      <c r="E213" s="212"/>
      <c r="F213" s="227"/>
    </row>
    <row r="214" spans="5:6">
      <c r="E214" s="212"/>
      <c r="F214" s="227"/>
    </row>
    <row r="215" spans="5:6">
      <c r="E215" s="212"/>
      <c r="F215" s="227"/>
    </row>
    <row r="216" spans="5:6">
      <c r="E216" s="212"/>
      <c r="F216" s="227"/>
    </row>
    <row r="217" spans="5:6">
      <c r="E217" s="212"/>
      <c r="F217" s="227"/>
    </row>
    <row r="218" spans="5:6">
      <c r="E218" s="212"/>
      <c r="F218" s="227"/>
    </row>
    <row r="219" spans="5:6">
      <c r="E219" s="212"/>
      <c r="F219" s="227"/>
    </row>
    <row r="220" spans="5:6">
      <c r="E220" s="212"/>
      <c r="F220" s="227"/>
    </row>
    <row r="221" spans="5:6">
      <c r="E221" s="212"/>
      <c r="F221" s="227"/>
    </row>
    <row r="222" spans="5:6">
      <c r="E222" s="212"/>
      <c r="F222" s="227"/>
    </row>
    <row r="223" spans="5:6">
      <c r="E223" s="212"/>
      <c r="F223" s="227"/>
    </row>
    <row r="224" spans="5:6">
      <c r="E224" s="212"/>
      <c r="F224" s="227"/>
    </row>
    <row r="225" spans="5:6">
      <c r="E225" s="212"/>
      <c r="F225" s="227"/>
    </row>
    <row r="226" spans="5:6">
      <c r="E226" s="212"/>
      <c r="F226" s="227"/>
    </row>
    <row r="227" spans="5:6">
      <c r="E227" s="212"/>
      <c r="F227" s="227"/>
    </row>
    <row r="228" spans="5:6">
      <c r="E228" s="212"/>
      <c r="F228" s="227"/>
    </row>
    <row r="229" spans="5:6">
      <c r="E229" s="212"/>
      <c r="F229" s="227"/>
    </row>
    <row r="230" spans="5:6">
      <c r="E230" s="212"/>
      <c r="F230" s="227"/>
    </row>
    <row r="231" spans="5:6">
      <c r="E231" s="212"/>
      <c r="F231" s="227"/>
    </row>
    <row r="232" spans="5:6">
      <c r="E232" s="212"/>
      <c r="F232" s="227"/>
    </row>
    <row r="233" spans="5:6">
      <c r="E233" s="212"/>
      <c r="F233" s="227"/>
    </row>
    <row r="234" spans="5:6">
      <c r="E234" s="212"/>
      <c r="F234" s="227"/>
    </row>
    <row r="235" spans="5:6">
      <c r="E235" s="212"/>
      <c r="F235" s="227"/>
    </row>
    <row r="236" spans="5:6">
      <c r="E236" s="212"/>
      <c r="F236" s="227"/>
    </row>
    <row r="237" spans="5:6">
      <c r="E237" s="212"/>
      <c r="F237" s="227"/>
    </row>
    <row r="238" spans="5:6">
      <c r="E238" s="212"/>
      <c r="F238" s="227"/>
    </row>
    <row r="239" spans="5:6">
      <c r="E239" s="212"/>
      <c r="F239" s="227"/>
    </row>
    <row r="240" spans="5:6">
      <c r="E240" s="212"/>
      <c r="F240" s="227"/>
    </row>
    <row r="241" spans="5:6">
      <c r="E241" s="212"/>
      <c r="F241" s="227"/>
    </row>
    <row r="242" spans="5:6">
      <c r="E242" s="212"/>
      <c r="F242" s="227"/>
    </row>
    <row r="243" spans="5:6">
      <c r="E243" s="212"/>
      <c r="F243" s="227"/>
    </row>
    <row r="244" spans="5:6">
      <c r="E244" s="212"/>
      <c r="F244" s="227"/>
    </row>
    <row r="245" spans="5:6">
      <c r="E245" s="212"/>
      <c r="F245" s="227"/>
    </row>
    <row r="246" spans="5:6">
      <c r="E246" s="212"/>
      <c r="F246" s="227"/>
    </row>
    <row r="247" spans="5:6">
      <c r="E247" s="212"/>
      <c r="F247" s="227"/>
    </row>
    <row r="248" spans="5:6">
      <c r="E248" s="212"/>
      <c r="F248" s="227"/>
    </row>
    <row r="249" spans="5:6">
      <c r="E249" s="212"/>
      <c r="F249" s="227"/>
    </row>
    <row r="250" spans="5:6">
      <c r="E250" s="212"/>
      <c r="F250" s="227"/>
    </row>
    <row r="251" spans="5:6">
      <c r="E251" s="212"/>
      <c r="F251" s="227"/>
    </row>
    <row r="252" spans="5:6">
      <c r="E252" s="212"/>
      <c r="F252" s="227"/>
    </row>
    <row r="253" spans="5:6">
      <c r="E253" s="212"/>
      <c r="F253" s="227"/>
    </row>
    <row r="254" spans="5:6">
      <c r="E254" s="212"/>
      <c r="F254" s="227"/>
    </row>
    <row r="255" spans="5:6">
      <c r="E255" s="212"/>
      <c r="F255" s="227"/>
    </row>
    <row r="256" spans="5:6">
      <c r="E256" s="212"/>
      <c r="F256" s="227"/>
    </row>
    <row r="257" spans="5:6">
      <c r="E257" s="212"/>
      <c r="F257" s="227"/>
    </row>
    <row r="258" spans="5:6">
      <c r="E258" s="212"/>
      <c r="F258" s="227"/>
    </row>
    <row r="259" spans="5:6">
      <c r="E259" s="212"/>
      <c r="F259" s="227"/>
    </row>
    <row r="260" spans="5:6">
      <c r="E260" s="212"/>
      <c r="F260" s="227"/>
    </row>
    <row r="261" spans="5:6">
      <c r="E261" s="212"/>
      <c r="F261" s="227"/>
    </row>
    <row r="262" spans="5:6">
      <c r="E262" s="212"/>
      <c r="F262" s="227"/>
    </row>
    <row r="263" spans="5:6">
      <c r="E263" s="212"/>
      <c r="F263" s="227"/>
    </row>
    <row r="264" spans="5:6">
      <c r="E264" s="212"/>
      <c r="F264" s="227"/>
    </row>
    <row r="265" spans="5:6">
      <c r="E265" s="212"/>
      <c r="F265" s="227"/>
    </row>
    <row r="266" spans="5:6">
      <c r="E266" s="212"/>
      <c r="F266" s="227"/>
    </row>
    <row r="267" spans="5:6">
      <c r="E267" s="212"/>
      <c r="F267" s="227"/>
    </row>
    <row r="268" spans="5:6">
      <c r="E268" s="212"/>
      <c r="F268" s="227"/>
    </row>
    <row r="269" spans="5:6">
      <c r="E269" s="212"/>
      <c r="F269" s="227"/>
    </row>
    <row r="270" spans="5:6">
      <c r="E270" s="212"/>
      <c r="F270" s="227"/>
    </row>
    <row r="271" spans="5:6">
      <c r="E271" s="212"/>
      <c r="F271" s="227"/>
    </row>
    <row r="272" spans="5:6">
      <c r="E272" s="212"/>
      <c r="F272" s="227"/>
    </row>
    <row r="273" spans="5:6">
      <c r="E273" s="212"/>
      <c r="F273" s="227"/>
    </row>
    <row r="274" spans="5:6">
      <c r="E274" s="212"/>
      <c r="F274" s="227"/>
    </row>
    <row r="275" spans="5:6">
      <c r="E275" s="212"/>
      <c r="F275" s="227"/>
    </row>
    <row r="276" spans="5:6">
      <c r="E276" s="212"/>
      <c r="F276" s="227"/>
    </row>
    <row r="277" spans="5:6">
      <c r="E277" s="212"/>
      <c r="F277" s="227"/>
    </row>
    <row r="278" spans="5:6">
      <c r="E278" s="212"/>
      <c r="F278" s="227"/>
    </row>
    <row r="279" spans="5:6">
      <c r="E279" s="212"/>
      <c r="F279" s="227"/>
    </row>
    <row r="280" spans="5:6">
      <c r="E280" s="212"/>
      <c r="F280" s="227"/>
    </row>
    <row r="281" spans="5:6">
      <c r="E281" s="212"/>
      <c r="F281" s="227"/>
    </row>
    <row r="282" spans="5:6">
      <c r="E282" s="212"/>
      <c r="F282" s="227"/>
    </row>
    <row r="283" spans="5:6">
      <c r="E283" s="212"/>
      <c r="F283" s="227"/>
    </row>
    <row r="284" spans="5:6">
      <c r="E284" s="212"/>
      <c r="F284" s="227"/>
    </row>
    <row r="285" spans="5:6">
      <c r="E285" s="212"/>
      <c r="F285" s="227"/>
    </row>
    <row r="286" spans="5:6">
      <c r="E286" s="212"/>
      <c r="F286" s="227"/>
    </row>
    <row r="287" spans="5:6">
      <c r="E287" s="212"/>
      <c r="F287" s="227"/>
    </row>
    <row r="288" spans="5:6">
      <c r="E288" s="212"/>
      <c r="F288" s="227"/>
    </row>
    <row r="289" spans="5:6">
      <c r="E289" s="212"/>
      <c r="F289" s="227"/>
    </row>
    <row r="290" spans="5:6">
      <c r="E290" s="212"/>
      <c r="F290" s="227"/>
    </row>
    <row r="291" spans="5:6">
      <c r="E291" s="212"/>
      <c r="F291" s="227"/>
    </row>
    <row r="292" spans="5:6">
      <c r="E292" s="212"/>
      <c r="F292" s="227"/>
    </row>
    <row r="293" spans="5:6">
      <c r="E293" s="212"/>
      <c r="F293" s="227"/>
    </row>
    <row r="294" spans="5:6">
      <c r="E294" s="212"/>
      <c r="F294" s="227"/>
    </row>
    <row r="295" spans="5:6">
      <c r="E295" s="212"/>
      <c r="F295" s="227"/>
    </row>
    <row r="296" spans="5:6">
      <c r="E296" s="212"/>
      <c r="F296" s="227"/>
    </row>
    <row r="297" spans="5:6">
      <c r="E297" s="212"/>
      <c r="F297" s="227"/>
    </row>
    <row r="298" spans="5:6">
      <c r="E298" s="212"/>
      <c r="F298" s="227"/>
    </row>
    <row r="299" spans="5:6">
      <c r="E299" s="212"/>
      <c r="F299" s="227"/>
    </row>
    <row r="300" spans="5:6">
      <c r="E300" s="212"/>
      <c r="F300" s="227"/>
    </row>
    <row r="301" spans="5:6">
      <c r="E301" s="212"/>
      <c r="F301" s="227"/>
    </row>
    <row r="302" spans="5:6">
      <c r="E302" s="212"/>
      <c r="F302" s="227"/>
    </row>
    <row r="303" spans="5:6">
      <c r="E303" s="212"/>
      <c r="F303" s="227"/>
    </row>
    <row r="304" spans="5:6">
      <c r="E304" s="212"/>
      <c r="F304" s="227"/>
    </row>
    <row r="305" spans="5:6">
      <c r="E305" s="212"/>
      <c r="F305" s="227"/>
    </row>
    <row r="306" spans="5:6">
      <c r="E306" s="212"/>
      <c r="F306" s="227"/>
    </row>
    <row r="307" spans="5:6">
      <c r="E307" s="212"/>
      <c r="F307" s="227"/>
    </row>
    <row r="308" spans="5:6">
      <c r="E308" s="212"/>
      <c r="F308" s="227"/>
    </row>
    <row r="309" spans="5:6">
      <c r="E309" s="212"/>
      <c r="F309" s="227"/>
    </row>
    <row r="310" spans="5:6">
      <c r="E310" s="212"/>
      <c r="F310" s="227"/>
    </row>
    <row r="311" spans="5:6">
      <c r="E311" s="212"/>
      <c r="F311" s="227"/>
    </row>
    <row r="312" spans="5:6">
      <c r="E312" s="212"/>
      <c r="F312" s="227"/>
    </row>
    <row r="313" spans="5:6">
      <c r="E313" s="212"/>
      <c r="F313" s="227"/>
    </row>
    <row r="314" spans="5:6">
      <c r="E314" s="212"/>
      <c r="F314" s="227"/>
    </row>
    <row r="315" spans="5:6">
      <c r="E315" s="212"/>
      <c r="F315" s="227"/>
    </row>
    <row r="316" spans="5:6">
      <c r="E316" s="212"/>
      <c r="F316" s="227"/>
    </row>
    <row r="317" spans="5:6">
      <c r="E317" s="212"/>
      <c r="F317" s="227"/>
    </row>
    <row r="318" spans="5:6">
      <c r="E318" s="212"/>
      <c r="F318" s="227"/>
    </row>
    <row r="319" spans="5:6">
      <c r="E319" s="212"/>
      <c r="F319" s="227"/>
    </row>
    <row r="320" spans="5:6">
      <c r="E320" s="212"/>
      <c r="F320" s="227"/>
    </row>
    <row r="321" spans="5:6">
      <c r="E321" s="212"/>
      <c r="F321" s="227"/>
    </row>
    <row r="322" spans="5:6">
      <c r="E322" s="212"/>
      <c r="F322" s="227"/>
    </row>
    <row r="323" spans="5:6">
      <c r="E323" s="212"/>
      <c r="F323" s="227"/>
    </row>
  </sheetData>
  <mergeCells count="7">
    <mergeCell ref="A109:G109"/>
    <mergeCell ref="A1:G1"/>
    <mergeCell ref="A3:B3"/>
    <mergeCell ref="A4:B4"/>
    <mergeCell ref="E4:G4"/>
    <mergeCell ref="B108:C108"/>
    <mergeCell ref="D108:F108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5B169-8E76-4AEE-A25A-F0F36F977555}">
  <dimension ref="A1:J5864"/>
  <sheetViews>
    <sheetView tabSelected="1" workbookViewId="0">
      <selection activeCell="G47" sqref="G47"/>
    </sheetView>
  </sheetViews>
  <sheetFormatPr defaultRowHeight="11.25"/>
  <cols>
    <col min="1" max="1" width="11.33203125" customWidth="1"/>
    <col min="2" max="2" width="61.1640625" style="408" customWidth="1"/>
    <col min="3" max="3" width="6.6640625" bestFit="1" customWidth="1"/>
    <col min="4" max="4" width="6.6640625" style="396" customWidth="1"/>
    <col min="5" max="5" width="10.83203125" style="396" customWidth="1"/>
    <col min="6" max="6" width="12.5" style="396" bestFit="1" customWidth="1"/>
    <col min="7" max="7" width="10.33203125" customWidth="1"/>
    <col min="8" max="8" width="11.33203125" customWidth="1"/>
    <col min="9" max="9" width="10.6640625" style="396" customWidth="1"/>
    <col min="10" max="10" width="12.5" style="396" bestFit="1" customWidth="1"/>
    <col min="257" max="257" width="11.33203125" customWidth="1"/>
    <col min="258" max="258" width="61.1640625" customWidth="1"/>
    <col min="259" max="259" width="6.6640625" bestFit="1" customWidth="1"/>
    <col min="260" max="260" width="6.6640625" customWidth="1"/>
    <col min="261" max="261" width="10.83203125" customWidth="1"/>
    <col min="262" max="262" width="12.5" bestFit="1" customWidth="1"/>
    <col min="263" max="263" width="10.33203125" customWidth="1"/>
    <col min="264" max="264" width="11.33203125" customWidth="1"/>
    <col min="265" max="265" width="10.6640625" customWidth="1"/>
    <col min="266" max="266" width="12.5" bestFit="1" customWidth="1"/>
    <col min="513" max="513" width="11.33203125" customWidth="1"/>
    <col min="514" max="514" width="61.1640625" customWidth="1"/>
    <col min="515" max="515" width="6.6640625" bestFit="1" customWidth="1"/>
    <col min="516" max="516" width="6.6640625" customWidth="1"/>
    <col min="517" max="517" width="10.83203125" customWidth="1"/>
    <col min="518" max="518" width="12.5" bestFit="1" customWidth="1"/>
    <col min="519" max="519" width="10.33203125" customWidth="1"/>
    <col min="520" max="520" width="11.33203125" customWidth="1"/>
    <col min="521" max="521" width="10.6640625" customWidth="1"/>
    <col min="522" max="522" width="12.5" bestFit="1" customWidth="1"/>
    <col min="769" max="769" width="11.33203125" customWidth="1"/>
    <col min="770" max="770" width="61.1640625" customWidth="1"/>
    <col min="771" max="771" width="6.6640625" bestFit="1" customWidth="1"/>
    <col min="772" max="772" width="6.6640625" customWidth="1"/>
    <col min="773" max="773" width="10.83203125" customWidth="1"/>
    <col min="774" max="774" width="12.5" bestFit="1" customWidth="1"/>
    <col min="775" max="775" width="10.33203125" customWidth="1"/>
    <col min="776" max="776" width="11.33203125" customWidth="1"/>
    <col min="777" max="777" width="10.6640625" customWidth="1"/>
    <col min="778" max="778" width="12.5" bestFit="1" customWidth="1"/>
    <col min="1025" max="1025" width="11.33203125" customWidth="1"/>
    <col min="1026" max="1026" width="61.1640625" customWidth="1"/>
    <col min="1027" max="1027" width="6.6640625" bestFit="1" customWidth="1"/>
    <col min="1028" max="1028" width="6.6640625" customWidth="1"/>
    <col min="1029" max="1029" width="10.83203125" customWidth="1"/>
    <col min="1030" max="1030" width="12.5" bestFit="1" customWidth="1"/>
    <col min="1031" max="1031" width="10.33203125" customWidth="1"/>
    <col min="1032" max="1032" width="11.33203125" customWidth="1"/>
    <col min="1033" max="1033" width="10.6640625" customWidth="1"/>
    <col min="1034" max="1034" width="12.5" bestFit="1" customWidth="1"/>
    <col min="1281" max="1281" width="11.33203125" customWidth="1"/>
    <col min="1282" max="1282" width="61.1640625" customWidth="1"/>
    <col min="1283" max="1283" width="6.6640625" bestFit="1" customWidth="1"/>
    <col min="1284" max="1284" width="6.6640625" customWidth="1"/>
    <col min="1285" max="1285" width="10.83203125" customWidth="1"/>
    <col min="1286" max="1286" width="12.5" bestFit="1" customWidth="1"/>
    <col min="1287" max="1287" width="10.33203125" customWidth="1"/>
    <col min="1288" max="1288" width="11.33203125" customWidth="1"/>
    <col min="1289" max="1289" width="10.6640625" customWidth="1"/>
    <col min="1290" max="1290" width="12.5" bestFit="1" customWidth="1"/>
    <col min="1537" max="1537" width="11.33203125" customWidth="1"/>
    <col min="1538" max="1538" width="61.1640625" customWidth="1"/>
    <col min="1539" max="1539" width="6.6640625" bestFit="1" customWidth="1"/>
    <col min="1540" max="1540" width="6.6640625" customWidth="1"/>
    <col min="1541" max="1541" width="10.83203125" customWidth="1"/>
    <col min="1542" max="1542" width="12.5" bestFit="1" customWidth="1"/>
    <col min="1543" max="1543" width="10.33203125" customWidth="1"/>
    <col min="1544" max="1544" width="11.33203125" customWidth="1"/>
    <col min="1545" max="1545" width="10.6640625" customWidth="1"/>
    <col min="1546" max="1546" width="12.5" bestFit="1" customWidth="1"/>
    <col min="1793" max="1793" width="11.33203125" customWidth="1"/>
    <col min="1794" max="1794" width="61.1640625" customWidth="1"/>
    <col min="1795" max="1795" width="6.6640625" bestFit="1" customWidth="1"/>
    <col min="1796" max="1796" width="6.6640625" customWidth="1"/>
    <col min="1797" max="1797" width="10.83203125" customWidth="1"/>
    <col min="1798" max="1798" width="12.5" bestFit="1" customWidth="1"/>
    <col min="1799" max="1799" width="10.33203125" customWidth="1"/>
    <col min="1800" max="1800" width="11.33203125" customWidth="1"/>
    <col min="1801" max="1801" width="10.6640625" customWidth="1"/>
    <col min="1802" max="1802" width="12.5" bestFit="1" customWidth="1"/>
    <col min="2049" max="2049" width="11.33203125" customWidth="1"/>
    <col min="2050" max="2050" width="61.1640625" customWidth="1"/>
    <col min="2051" max="2051" width="6.6640625" bestFit="1" customWidth="1"/>
    <col min="2052" max="2052" width="6.6640625" customWidth="1"/>
    <col min="2053" max="2053" width="10.83203125" customWidth="1"/>
    <col min="2054" max="2054" width="12.5" bestFit="1" customWidth="1"/>
    <col min="2055" max="2055" width="10.33203125" customWidth="1"/>
    <col min="2056" max="2056" width="11.33203125" customWidth="1"/>
    <col min="2057" max="2057" width="10.6640625" customWidth="1"/>
    <col min="2058" max="2058" width="12.5" bestFit="1" customWidth="1"/>
    <col min="2305" max="2305" width="11.33203125" customWidth="1"/>
    <col min="2306" max="2306" width="61.1640625" customWidth="1"/>
    <col min="2307" max="2307" width="6.6640625" bestFit="1" customWidth="1"/>
    <col min="2308" max="2308" width="6.6640625" customWidth="1"/>
    <col min="2309" max="2309" width="10.83203125" customWidth="1"/>
    <col min="2310" max="2310" width="12.5" bestFit="1" customWidth="1"/>
    <col min="2311" max="2311" width="10.33203125" customWidth="1"/>
    <col min="2312" max="2312" width="11.33203125" customWidth="1"/>
    <col min="2313" max="2313" width="10.6640625" customWidth="1"/>
    <col min="2314" max="2314" width="12.5" bestFit="1" customWidth="1"/>
    <col min="2561" max="2561" width="11.33203125" customWidth="1"/>
    <col min="2562" max="2562" width="61.1640625" customWidth="1"/>
    <col min="2563" max="2563" width="6.6640625" bestFit="1" customWidth="1"/>
    <col min="2564" max="2564" width="6.6640625" customWidth="1"/>
    <col min="2565" max="2565" width="10.83203125" customWidth="1"/>
    <col min="2566" max="2566" width="12.5" bestFit="1" customWidth="1"/>
    <col min="2567" max="2567" width="10.33203125" customWidth="1"/>
    <col min="2568" max="2568" width="11.33203125" customWidth="1"/>
    <col min="2569" max="2569" width="10.6640625" customWidth="1"/>
    <col min="2570" max="2570" width="12.5" bestFit="1" customWidth="1"/>
    <col min="2817" max="2817" width="11.33203125" customWidth="1"/>
    <col min="2818" max="2818" width="61.1640625" customWidth="1"/>
    <col min="2819" max="2819" width="6.6640625" bestFit="1" customWidth="1"/>
    <col min="2820" max="2820" width="6.6640625" customWidth="1"/>
    <col min="2821" max="2821" width="10.83203125" customWidth="1"/>
    <col min="2822" max="2822" width="12.5" bestFit="1" customWidth="1"/>
    <col min="2823" max="2823" width="10.33203125" customWidth="1"/>
    <col min="2824" max="2824" width="11.33203125" customWidth="1"/>
    <col min="2825" max="2825" width="10.6640625" customWidth="1"/>
    <col min="2826" max="2826" width="12.5" bestFit="1" customWidth="1"/>
    <col min="3073" max="3073" width="11.33203125" customWidth="1"/>
    <col min="3074" max="3074" width="61.1640625" customWidth="1"/>
    <col min="3075" max="3075" width="6.6640625" bestFit="1" customWidth="1"/>
    <col min="3076" max="3076" width="6.6640625" customWidth="1"/>
    <col min="3077" max="3077" width="10.83203125" customWidth="1"/>
    <col min="3078" max="3078" width="12.5" bestFit="1" customWidth="1"/>
    <col min="3079" max="3079" width="10.33203125" customWidth="1"/>
    <col min="3080" max="3080" width="11.33203125" customWidth="1"/>
    <col min="3081" max="3081" width="10.6640625" customWidth="1"/>
    <col min="3082" max="3082" width="12.5" bestFit="1" customWidth="1"/>
    <col min="3329" max="3329" width="11.33203125" customWidth="1"/>
    <col min="3330" max="3330" width="61.1640625" customWidth="1"/>
    <col min="3331" max="3331" width="6.6640625" bestFit="1" customWidth="1"/>
    <col min="3332" max="3332" width="6.6640625" customWidth="1"/>
    <col min="3333" max="3333" width="10.83203125" customWidth="1"/>
    <col min="3334" max="3334" width="12.5" bestFit="1" customWidth="1"/>
    <col min="3335" max="3335" width="10.33203125" customWidth="1"/>
    <col min="3336" max="3336" width="11.33203125" customWidth="1"/>
    <col min="3337" max="3337" width="10.6640625" customWidth="1"/>
    <col min="3338" max="3338" width="12.5" bestFit="1" customWidth="1"/>
    <col min="3585" max="3585" width="11.33203125" customWidth="1"/>
    <col min="3586" max="3586" width="61.1640625" customWidth="1"/>
    <col min="3587" max="3587" width="6.6640625" bestFit="1" customWidth="1"/>
    <col min="3588" max="3588" width="6.6640625" customWidth="1"/>
    <col min="3589" max="3589" width="10.83203125" customWidth="1"/>
    <col min="3590" max="3590" width="12.5" bestFit="1" customWidth="1"/>
    <col min="3591" max="3591" width="10.33203125" customWidth="1"/>
    <col min="3592" max="3592" width="11.33203125" customWidth="1"/>
    <col min="3593" max="3593" width="10.6640625" customWidth="1"/>
    <col min="3594" max="3594" width="12.5" bestFit="1" customWidth="1"/>
    <col min="3841" max="3841" width="11.33203125" customWidth="1"/>
    <col min="3842" max="3842" width="61.1640625" customWidth="1"/>
    <col min="3843" max="3843" width="6.6640625" bestFit="1" customWidth="1"/>
    <col min="3844" max="3844" width="6.6640625" customWidth="1"/>
    <col min="3845" max="3845" width="10.83203125" customWidth="1"/>
    <col min="3846" max="3846" width="12.5" bestFit="1" customWidth="1"/>
    <col min="3847" max="3847" width="10.33203125" customWidth="1"/>
    <col min="3848" max="3848" width="11.33203125" customWidth="1"/>
    <col min="3849" max="3849" width="10.6640625" customWidth="1"/>
    <col min="3850" max="3850" width="12.5" bestFit="1" customWidth="1"/>
    <col min="4097" max="4097" width="11.33203125" customWidth="1"/>
    <col min="4098" max="4098" width="61.1640625" customWidth="1"/>
    <col min="4099" max="4099" width="6.6640625" bestFit="1" customWidth="1"/>
    <col min="4100" max="4100" width="6.6640625" customWidth="1"/>
    <col min="4101" max="4101" width="10.83203125" customWidth="1"/>
    <col min="4102" max="4102" width="12.5" bestFit="1" customWidth="1"/>
    <col min="4103" max="4103" width="10.33203125" customWidth="1"/>
    <col min="4104" max="4104" width="11.33203125" customWidth="1"/>
    <col min="4105" max="4105" width="10.6640625" customWidth="1"/>
    <col min="4106" max="4106" width="12.5" bestFit="1" customWidth="1"/>
    <col min="4353" max="4353" width="11.33203125" customWidth="1"/>
    <col min="4354" max="4354" width="61.1640625" customWidth="1"/>
    <col min="4355" max="4355" width="6.6640625" bestFit="1" customWidth="1"/>
    <col min="4356" max="4356" width="6.6640625" customWidth="1"/>
    <col min="4357" max="4357" width="10.83203125" customWidth="1"/>
    <col min="4358" max="4358" width="12.5" bestFit="1" customWidth="1"/>
    <col min="4359" max="4359" width="10.33203125" customWidth="1"/>
    <col min="4360" max="4360" width="11.33203125" customWidth="1"/>
    <col min="4361" max="4361" width="10.6640625" customWidth="1"/>
    <col min="4362" max="4362" width="12.5" bestFit="1" customWidth="1"/>
    <col min="4609" max="4609" width="11.33203125" customWidth="1"/>
    <col min="4610" max="4610" width="61.1640625" customWidth="1"/>
    <col min="4611" max="4611" width="6.6640625" bestFit="1" customWidth="1"/>
    <col min="4612" max="4612" width="6.6640625" customWidth="1"/>
    <col min="4613" max="4613" width="10.83203125" customWidth="1"/>
    <col min="4614" max="4614" width="12.5" bestFit="1" customWidth="1"/>
    <col min="4615" max="4615" width="10.33203125" customWidth="1"/>
    <col min="4616" max="4616" width="11.33203125" customWidth="1"/>
    <col min="4617" max="4617" width="10.6640625" customWidth="1"/>
    <col min="4618" max="4618" width="12.5" bestFit="1" customWidth="1"/>
    <col min="4865" max="4865" width="11.33203125" customWidth="1"/>
    <col min="4866" max="4866" width="61.1640625" customWidth="1"/>
    <col min="4867" max="4867" width="6.6640625" bestFit="1" customWidth="1"/>
    <col min="4868" max="4868" width="6.6640625" customWidth="1"/>
    <col min="4869" max="4869" width="10.83203125" customWidth="1"/>
    <col min="4870" max="4870" width="12.5" bestFit="1" customWidth="1"/>
    <col min="4871" max="4871" width="10.33203125" customWidth="1"/>
    <col min="4872" max="4872" width="11.33203125" customWidth="1"/>
    <col min="4873" max="4873" width="10.6640625" customWidth="1"/>
    <col min="4874" max="4874" width="12.5" bestFit="1" customWidth="1"/>
    <col min="5121" max="5121" width="11.33203125" customWidth="1"/>
    <col min="5122" max="5122" width="61.1640625" customWidth="1"/>
    <col min="5123" max="5123" width="6.6640625" bestFit="1" customWidth="1"/>
    <col min="5124" max="5124" width="6.6640625" customWidth="1"/>
    <col min="5125" max="5125" width="10.83203125" customWidth="1"/>
    <col min="5126" max="5126" width="12.5" bestFit="1" customWidth="1"/>
    <col min="5127" max="5127" width="10.33203125" customWidth="1"/>
    <col min="5128" max="5128" width="11.33203125" customWidth="1"/>
    <col min="5129" max="5129" width="10.6640625" customWidth="1"/>
    <col min="5130" max="5130" width="12.5" bestFit="1" customWidth="1"/>
    <col min="5377" max="5377" width="11.33203125" customWidth="1"/>
    <col min="5378" max="5378" width="61.1640625" customWidth="1"/>
    <col min="5379" max="5379" width="6.6640625" bestFit="1" customWidth="1"/>
    <col min="5380" max="5380" width="6.6640625" customWidth="1"/>
    <col min="5381" max="5381" width="10.83203125" customWidth="1"/>
    <col min="5382" max="5382" width="12.5" bestFit="1" customWidth="1"/>
    <col min="5383" max="5383" width="10.33203125" customWidth="1"/>
    <col min="5384" max="5384" width="11.33203125" customWidth="1"/>
    <col min="5385" max="5385" width="10.6640625" customWidth="1"/>
    <col min="5386" max="5386" width="12.5" bestFit="1" customWidth="1"/>
    <col min="5633" max="5633" width="11.33203125" customWidth="1"/>
    <col min="5634" max="5634" width="61.1640625" customWidth="1"/>
    <col min="5635" max="5635" width="6.6640625" bestFit="1" customWidth="1"/>
    <col min="5636" max="5636" width="6.6640625" customWidth="1"/>
    <col min="5637" max="5637" width="10.83203125" customWidth="1"/>
    <col min="5638" max="5638" width="12.5" bestFit="1" customWidth="1"/>
    <col min="5639" max="5639" width="10.33203125" customWidth="1"/>
    <col min="5640" max="5640" width="11.33203125" customWidth="1"/>
    <col min="5641" max="5641" width="10.6640625" customWidth="1"/>
    <col min="5642" max="5642" width="12.5" bestFit="1" customWidth="1"/>
    <col min="5889" max="5889" width="11.33203125" customWidth="1"/>
    <col min="5890" max="5890" width="61.1640625" customWidth="1"/>
    <col min="5891" max="5891" width="6.6640625" bestFit="1" customWidth="1"/>
    <col min="5892" max="5892" width="6.6640625" customWidth="1"/>
    <col min="5893" max="5893" width="10.83203125" customWidth="1"/>
    <col min="5894" max="5894" width="12.5" bestFit="1" customWidth="1"/>
    <col min="5895" max="5895" width="10.33203125" customWidth="1"/>
    <col min="5896" max="5896" width="11.33203125" customWidth="1"/>
    <col min="5897" max="5897" width="10.6640625" customWidth="1"/>
    <col min="5898" max="5898" width="12.5" bestFit="1" customWidth="1"/>
    <col min="6145" max="6145" width="11.33203125" customWidth="1"/>
    <col min="6146" max="6146" width="61.1640625" customWidth="1"/>
    <col min="6147" max="6147" width="6.6640625" bestFit="1" customWidth="1"/>
    <col min="6148" max="6148" width="6.6640625" customWidth="1"/>
    <col min="6149" max="6149" width="10.83203125" customWidth="1"/>
    <col min="6150" max="6150" width="12.5" bestFit="1" customWidth="1"/>
    <col min="6151" max="6151" width="10.33203125" customWidth="1"/>
    <col min="6152" max="6152" width="11.33203125" customWidth="1"/>
    <col min="6153" max="6153" width="10.6640625" customWidth="1"/>
    <col min="6154" max="6154" width="12.5" bestFit="1" customWidth="1"/>
    <col min="6401" max="6401" width="11.33203125" customWidth="1"/>
    <col min="6402" max="6402" width="61.1640625" customWidth="1"/>
    <col min="6403" max="6403" width="6.6640625" bestFit="1" customWidth="1"/>
    <col min="6404" max="6404" width="6.6640625" customWidth="1"/>
    <col min="6405" max="6405" width="10.83203125" customWidth="1"/>
    <col min="6406" max="6406" width="12.5" bestFit="1" customWidth="1"/>
    <col min="6407" max="6407" width="10.33203125" customWidth="1"/>
    <col min="6408" max="6408" width="11.33203125" customWidth="1"/>
    <col min="6409" max="6409" width="10.6640625" customWidth="1"/>
    <col min="6410" max="6410" width="12.5" bestFit="1" customWidth="1"/>
    <col min="6657" max="6657" width="11.33203125" customWidth="1"/>
    <col min="6658" max="6658" width="61.1640625" customWidth="1"/>
    <col min="6659" max="6659" width="6.6640625" bestFit="1" customWidth="1"/>
    <col min="6660" max="6660" width="6.6640625" customWidth="1"/>
    <col min="6661" max="6661" width="10.83203125" customWidth="1"/>
    <col min="6662" max="6662" width="12.5" bestFit="1" customWidth="1"/>
    <col min="6663" max="6663" width="10.33203125" customWidth="1"/>
    <col min="6664" max="6664" width="11.33203125" customWidth="1"/>
    <col min="6665" max="6665" width="10.6640625" customWidth="1"/>
    <col min="6666" max="6666" width="12.5" bestFit="1" customWidth="1"/>
    <col min="6913" max="6913" width="11.33203125" customWidth="1"/>
    <col min="6914" max="6914" width="61.1640625" customWidth="1"/>
    <col min="6915" max="6915" width="6.6640625" bestFit="1" customWidth="1"/>
    <col min="6916" max="6916" width="6.6640625" customWidth="1"/>
    <col min="6917" max="6917" width="10.83203125" customWidth="1"/>
    <col min="6918" max="6918" width="12.5" bestFit="1" customWidth="1"/>
    <col min="6919" max="6919" width="10.33203125" customWidth="1"/>
    <col min="6920" max="6920" width="11.33203125" customWidth="1"/>
    <col min="6921" max="6921" width="10.6640625" customWidth="1"/>
    <col min="6922" max="6922" width="12.5" bestFit="1" customWidth="1"/>
    <col min="7169" max="7169" width="11.33203125" customWidth="1"/>
    <col min="7170" max="7170" width="61.1640625" customWidth="1"/>
    <col min="7171" max="7171" width="6.6640625" bestFit="1" customWidth="1"/>
    <col min="7172" max="7172" width="6.6640625" customWidth="1"/>
    <col min="7173" max="7173" width="10.83203125" customWidth="1"/>
    <col min="7174" max="7174" width="12.5" bestFit="1" customWidth="1"/>
    <col min="7175" max="7175" width="10.33203125" customWidth="1"/>
    <col min="7176" max="7176" width="11.33203125" customWidth="1"/>
    <col min="7177" max="7177" width="10.6640625" customWidth="1"/>
    <col min="7178" max="7178" width="12.5" bestFit="1" customWidth="1"/>
    <col min="7425" max="7425" width="11.33203125" customWidth="1"/>
    <col min="7426" max="7426" width="61.1640625" customWidth="1"/>
    <col min="7427" max="7427" width="6.6640625" bestFit="1" customWidth="1"/>
    <col min="7428" max="7428" width="6.6640625" customWidth="1"/>
    <col min="7429" max="7429" width="10.83203125" customWidth="1"/>
    <col min="7430" max="7430" width="12.5" bestFit="1" customWidth="1"/>
    <col min="7431" max="7431" width="10.33203125" customWidth="1"/>
    <col min="7432" max="7432" width="11.33203125" customWidth="1"/>
    <col min="7433" max="7433" width="10.6640625" customWidth="1"/>
    <col min="7434" max="7434" width="12.5" bestFit="1" customWidth="1"/>
    <col min="7681" max="7681" width="11.33203125" customWidth="1"/>
    <col min="7682" max="7682" width="61.1640625" customWidth="1"/>
    <col min="7683" max="7683" width="6.6640625" bestFit="1" customWidth="1"/>
    <col min="7684" max="7684" width="6.6640625" customWidth="1"/>
    <col min="7685" max="7685" width="10.83203125" customWidth="1"/>
    <col min="7686" max="7686" width="12.5" bestFit="1" customWidth="1"/>
    <col min="7687" max="7687" width="10.33203125" customWidth="1"/>
    <col min="7688" max="7688" width="11.33203125" customWidth="1"/>
    <col min="7689" max="7689" width="10.6640625" customWidth="1"/>
    <col min="7690" max="7690" width="12.5" bestFit="1" customWidth="1"/>
    <col min="7937" max="7937" width="11.33203125" customWidth="1"/>
    <col min="7938" max="7938" width="61.1640625" customWidth="1"/>
    <col min="7939" max="7939" width="6.6640625" bestFit="1" customWidth="1"/>
    <col min="7940" max="7940" width="6.6640625" customWidth="1"/>
    <col min="7941" max="7941" width="10.83203125" customWidth="1"/>
    <col min="7942" max="7942" width="12.5" bestFit="1" customWidth="1"/>
    <col min="7943" max="7943" width="10.33203125" customWidth="1"/>
    <col min="7944" max="7944" width="11.33203125" customWidth="1"/>
    <col min="7945" max="7945" width="10.6640625" customWidth="1"/>
    <col min="7946" max="7946" width="12.5" bestFit="1" customWidth="1"/>
    <col min="8193" max="8193" width="11.33203125" customWidth="1"/>
    <col min="8194" max="8194" width="61.1640625" customWidth="1"/>
    <col min="8195" max="8195" width="6.6640625" bestFit="1" customWidth="1"/>
    <col min="8196" max="8196" width="6.6640625" customWidth="1"/>
    <col min="8197" max="8197" width="10.83203125" customWidth="1"/>
    <col min="8198" max="8198" width="12.5" bestFit="1" customWidth="1"/>
    <col min="8199" max="8199" width="10.33203125" customWidth="1"/>
    <col min="8200" max="8200" width="11.33203125" customWidth="1"/>
    <col min="8201" max="8201" width="10.6640625" customWidth="1"/>
    <col min="8202" max="8202" width="12.5" bestFit="1" customWidth="1"/>
    <col min="8449" max="8449" width="11.33203125" customWidth="1"/>
    <col min="8450" max="8450" width="61.1640625" customWidth="1"/>
    <col min="8451" max="8451" width="6.6640625" bestFit="1" customWidth="1"/>
    <col min="8452" max="8452" width="6.6640625" customWidth="1"/>
    <col min="8453" max="8453" width="10.83203125" customWidth="1"/>
    <col min="8454" max="8454" width="12.5" bestFit="1" customWidth="1"/>
    <col min="8455" max="8455" width="10.33203125" customWidth="1"/>
    <col min="8456" max="8456" width="11.33203125" customWidth="1"/>
    <col min="8457" max="8457" width="10.6640625" customWidth="1"/>
    <col min="8458" max="8458" width="12.5" bestFit="1" customWidth="1"/>
    <col min="8705" max="8705" width="11.33203125" customWidth="1"/>
    <col min="8706" max="8706" width="61.1640625" customWidth="1"/>
    <col min="8707" max="8707" width="6.6640625" bestFit="1" customWidth="1"/>
    <col min="8708" max="8708" width="6.6640625" customWidth="1"/>
    <col min="8709" max="8709" width="10.83203125" customWidth="1"/>
    <col min="8710" max="8710" width="12.5" bestFit="1" customWidth="1"/>
    <col min="8711" max="8711" width="10.33203125" customWidth="1"/>
    <col min="8712" max="8712" width="11.33203125" customWidth="1"/>
    <col min="8713" max="8713" width="10.6640625" customWidth="1"/>
    <col min="8714" max="8714" width="12.5" bestFit="1" customWidth="1"/>
    <col min="8961" max="8961" width="11.33203125" customWidth="1"/>
    <col min="8962" max="8962" width="61.1640625" customWidth="1"/>
    <col min="8963" max="8963" width="6.6640625" bestFit="1" customWidth="1"/>
    <col min="8964" max="8964" width="6.6640625" customWidth="1"/>
    <col min="8965" max="8965" width="10.83203125" customWidth="1"/>
    <col min="8966" max="8966" width="12.5" bestFit="1" customWidth="1"/>
    <col min="8967" max="8967" width="10.33203125" customWidth="1"/>
    <col min="8968" max="8968" width="11.33203125" customWidth="1"/>
    <col min="8969" max="8969" width="10.6640625" customWidth="1"/>
    <col min="8970" max="8970" width="12.5" bestFit="1" customWidth="1"/>
    <col min="9217" max="9217" width="11.33203125" customWidth="1"/>
    <col min="9218" max="9218" width="61.1640625" customWidth="1"/>
    <col min="9219" max="9219" width="6.6640625" bestFit="1" customWidth="1"/>
    <col min="9220" max="9220" width="6.6640625" customWidth="1"/>
    <col min="9221" max="9221" width="10.83203125" customWidth="1"/>
    <col min="9222" max="9222" width="12.5" bestFit="1" customWidth="1"/>
    <col min="9223" max="9223" width="10.33203125" customWidth="1"/>
    <col min="9224" max="9224" width="11.33203125" customWidth="1"/>
    <col min="9225" max="9225" width="10.6640625" customWidth="1"/>
    <col min="9226" max="9226" width="12.5" bestFit="1" customWidth="1"/>
    <col min="9473" max="9473" width="11.33203125" customWidth="1"/>
    <col min="9474" max="9474" width="61.1640625" customWidth="1"/>
    <col min="9475" max="9475" width="6.6640625" bestFit="1" customWidth="1"/>
    <col min="9476" max="9476" width="6.6640625" customWidth="1"/>
    <col min="9477" max="9477" width="10.83203125" customWidth="1"/>
    <col min="9478" max="9478" width="12.5" bestFit="1" customWidth="1"/>
    <col min="9479" max="9479" width="10.33203125" customWidth="1"/>
    <col min="9480" max="9480" width="11.33203125" customWidth="1"/>
    <col min="9481" max="9481" width="10.6640625" customWidth="1"/>
    <col min="9482" max="9482" width="12.5" bestFit="1" customWidth="1"/>
    <col min="9729" max="9729" width="11.33203125" customWidth="1"/>
    <col min="9730" max="9730" width="61.1640625" customWidth="1"/>
    <col min="9731" max="9731" width="6.6640625" bestFit="1" customWidth="1"/>
    <col min="9732" max="9732" width="6.6640625" customWidth="1"/>
    <col min="9733" max="9733" width="10.83203125" customWidth="1"/>
    <col min="9734" max="9734" width="12.5" bestFit="1" customWidth="1"/>
    <col min="9735" max="9735" width="10.33203125" customWidth="1"/>
    <col min="9736" max="9736" width="11.33203125" customWidth="1"/>
    <col min="9737" max="9737" width="10.6640625" customWidth="1"/>
    <col min="9738" max="9738" width="12.5" bestFit="1" customWidth="1"/>
    <col min="9985" max="9985" width="11.33203125" customWidth="1"/>
    <col min="9986" max="9986" width="61.1640625" customWidth="1"/>
    <col min="9987" max="9987" width="6.6640625" bestFit="1" customWidth="1"/>
    <col min="9988" max="9988" width="6.6640625" customWidth="1"/>
    <col min="9989" max="9989" width="10.83203125" customWidth="1"/>
    <col min="9990" max="9990" width="12.5" bestFit="1" customWidth="1"/>
    <col min="9991" max="9991" width="10.33203125" customWidth="1"/>
    <col min="9992" max="9992" width="11.33203125" customWidth="1"/>
    <col min="9993" max="9993" width="10.6640625" customWidth="1"/>
    <col min="9994" max="9994" width="12.5" bestFit="1" customWidth="1"/>
    <col min="10241" max="10241" width="11.33203125" customWidth="1"/>
    <col min="10242" max="10242" width="61.1640625" customWidth="1"/>
    <col min="10243" max="10243" width="6.6640625" bestFit="1" customWidth="1"/>
    <col min="10244" max="10244" width="6.6640625" customWidth="1"/>
    <col min="10245" max="10245" width="10.83203125" customWidth="1"/>
    <col min="10246" max="10246" width="12.5" bestFit="1" customWidth="1"/>
    <col min="10247" max="10247" width="10.33203125" customWidth="1"/>
    <col min="10248" max="10248" width="11.33203125" customWidth="1"/>
    <col min="10249" max="10249" width="10.6640625" customWidth="1"/>
    <col min="10250" max="10250" width="12.5" bestFit="1" customWidth="1"/>
    <col min="10497" max="10497" width="11.33203125" customWidth="1"/>
    <col min="10498" max="10498" width="61.1640625" customWidth="1"/>
    <col min="10499" max="10499" width="6.6640625" bestFit="1" customWidth="1"/>
    <col min="10500" max="10500" width="6.6640625" customWidth="1"/>
    <col min="10501" max="10501" width="10.83203125" customWidth="1"/>
    <col min="10502" max="10502" width="12.5" bestFit="1" customWidth="1"/>
    <col min="10503" max="10503" width="10.33203125" customWidth="1"/>
    <col min="10504" max="10504" width="11.33203125" customWidth="1"/>
    <col min="10505" max="10505" width="10.6640625" customWidth="1"/>
    <col min="10506" max="10506" width="12.5" bestFit="1" customWidth="1"/>
    <col min="10753" max="10753" width="11.33203125" customWidth="1"/>
    <col min="10754" max="10754" width="61.1640625" customWidth="1"/>
    <col min="10755" max="10755" width="6.6640625" bestFit="1" customWidth="1"/>
    <col min="10756" max="10756" width="6.6640625" customWidth="1"/>
    <col min="10757" max="10757" width="10.83203125" customWidth="1"/>
    <col min="10758" max="10758" width="12.5" bestFit="1" customWidth="1"/>
    <col min="10759" max="10759" width="10.33203125" customWidth="1"/>
    <col min="10760" max="10760" width="11.33203125" customWidth="1"/>
    <col min="10761" max="10761" width="10.6640625" customWidth="1"/>
    <col min="10762" max="10762" width="12.5" bestFit="1" customWidth="1"/>
    <col min="11009" max="11009" width="11.33203125" customWidth="1"/>
    <col min="11010" max="11010" width="61.1640625" customWidth="1"/>
    <col min="11011" max="11011" width="6.6640625" bestFit="1" customWidth="1"/>
    <col min="11012" max="11012" width="6.6640625" customWidth="1"/>
    <col min="11013" max="11013" width="10.83203125" customWidth="1"/>
    <col min="11014" max="11014" width="12.5" bestFit="1" customWidth="1"/>
    <col min="11015" max="11015" width="10.33203125" customWidth="1"/>
    <col min="11016" max="11016" width="11.33203125" customWidth="1"/>
    <col min="11017" max="11017" width="10.6640625" customWidth="1"/>
    <col min="11018" max="11018" width="12.5" bestFit="1" customWidth="1"/>
    <col min="11265" max="11265" width="11.33203125" customWidth="1"/>
    <col min="11266" max="11266" width="61.1640625" customWidth="1"/>
    <col min="11267" max="11267" width="6.6640625" bestFit="1" customWidth="1"/>
    <col min="11268" max="11268" width="6.6640625" customWidth="1"/>
    <col min="11269" max="11269" width="10.83203125" customWidth="1"/>
    <col min="11270" max="11270" width="12.5" bestFit="1" customWidth="1"/>
    <col min="11271" max="11271" width="10.33203125" customWidth="1"/>
    <col min="11272" max="11272" width="11.33203125" customWidth="1"/>
    <col min="11273" max="11273" width="10.6640625" customWidth="1"/>
    <col min="11274" max="11274" width="12.5" bestFit="1" customWidth="1"/>
    <col min="11521" max="11521" width="11.33203125" customWidth="1"/>
    <col min="11522" max="11522" width="61.1640625" customWidth="1"/>
    <col min="11523" max="11523" width="6.6640625" bestFit="1" customWidth="1"/>
    <col min="11524" max="11524" width="6.6640625" customWidth="1"/>
    <col min="11525" max="11525" width="10.83203125" customWidth="1"/>
    <col min="11526" max="11526" width="12.5" bestFit="1" customWidth="1"/>
    <col min="11527" max="11527" width="10.33203125" customWidth="1"/>
    <col min="11528" max="11528" width="11.33203125" customWidth="1"/>
    <col min="11529" max="11529" width="10.6640625" customWidth="1"/>
    <col min="11530" max="11530" width="12.5" bestFit="1" customWidth="1"/>
    <col min="11777" max="11777" width="11.33203125" customWidth="1"/>
    <col min="11778" max="11778" width="61.1640625" customWidth="1"/>
    <col min="11779" max="11779" width="6.6640625" bestFit="1" customWidth="1"/>
    <col min="11780" max="11780" width="6.6640625" customWidth="1"/>
    <col min="11781" max="11781" width="10.83203125" customWidth="1"/>
    <col min="11782" max="11782" width="12.5" bestFit="1" customWidth="1"/>
    <col min="11783" max="11783" width="10.33203125" customWidth="1"/>
    <col min="11784" max="11784" width="11.33203125" customWidth="1"/>
    <col min="11785" max="11785" width="10.6640625" customWidth="1"/>
    <col min="11786" max="11786" width="12.5" bestFit="1" customWidth="1"/>
    <col min="12033" max="12033" width="11.33203125" customWidth="1"/>
    <col min="12034" max="12034" width="61.1640625" customWidth="1"/>
    <col min="12035" max="12035" width="6.6640625" bestFit="1" customWidth="1"/>
    <col min="12036" max="12036" width="6.6640625" customWidth="1"/>
    <col min="12037" max="12037" width="10.83203125" customWidth="1"/>
    <col min="12038" max="12038" width="12.5" bestFit="1" customWidth="1"/>
    <col min="12039" max="12039" width="10.33203125" customWidth="1"/>
    <col min="12040" max="12040" width="11.33203125" customWidth="1"/>
    <col min="12041" max="12041" width="10.6640625" customWidth="1"/>
    <col min="12042" max="12042" width="12.5" bestFit="1" customWidth="1"/>
    <col min="12289" max="12289" width="11.33203125" customWidth="1"/>
    <col min="12290" max="12290" width="61.1640625" customWidth="1"/>
    <col min="12291" max="12291" width="6.6640625" bestFit="1" customWidth="1"/>
    <col min="12292" max="12292" width="6.6640625" customWidth="1"/>
    <col min="12293" max="12293" width="10.83203125" customWidth="1"/>
    <col min="12294" max="12294" width="12.5" bestFit="1" customWidth="1"/>
    <col min="12295" max="12295" width="10.33203125" customWidth="1"/>
    <col min="12296" max="12296" width="11.33203125" customWidth="1"/>
    <col min="12297" max="12297" width="10.6640625" customWidth="1"/>
    <col min="12298" max="12298" width="12.5" bestFit="1" customWidth="1"/>
    <col min="12545" max="12545" width="11.33203125" customWidth="1"/>
    <col min="12546" max="12546" width="61.1640625" customWidth="1"/>
    <col min="12547" max="12547" width="6.6640625" bestFit="1" customWidth="1"/>
    <col min="12548" max="12548" width="6.6640625" customWidth="1"/>
    <col min="12549" max="12549" width="10.83203125" customWidth="1"/>
    <col min="12550" max="12550" width="12.5" bestFit="1" customWidth="1"/>
    <col min="12551" max="12551" width="10.33203125" customWidth="1"/>
    <col min="12552" max="12552" width="11.33203125" customWidth="1"/>
    <col min="12553" max="12553" width="10.6640625" customWidth="1"/>
    <col min="12554" max="12554" width="12.5" bestFit="1" customWidth="1"/>
    <col min="12801" max="12801" width="11.33203125" customWidth="1"/>
    <col min="12802" max="12802" width="61.1640625" customWidth="1"/>
    <col min="12803" max="12803" width="6.6640625" bestFit="1" customWidth="1"/>
    <col min="12804" max="12804" width="6.6640625" customWidth="1"/>
    <col min="12805" max="12805" width="10.83203125" customWidth="1"/>
    <col min="12806" max="12806" width="12.5" bestFit="1" customWidth="1"/>
    <col min="12807" max="12807" width="10.33203125" customWidth="1"/>
    <col min="12808" max="12808" width="11.33203125" customWidth="1"/>
    <col min="12809" max="12809" width="10.6640625" customWidth="1"/>
    <col min="12810" max="12810" width="12.5" bestFit="1" customWidth="1"/>
    <col min="13057" max="13057" width="11.33203125" customWidth="1"/>
    <col min="13058" max="13058" width="61.1640625" customWidth="1"/>
    <col min="13059" max="13059" width="6.6640625" bestFit="1" customWidth="1"/>
    <col min="13060" max="13060" width="6.6640625" customWidth="1"/>
    <col min="13061" max="13061" width="10.83203125" customWidth="1"/>
    <col min="13062" max="13062" width="12.5" bestFit="1" customWidth="1"/>
    <col min="13063" max="13063" width="10.33203125" customWidth="1"/>
    <col min="13064" max="13064" width="11.33203125" customWidth="1"/>
    <col min="13065" max="13065" width="10.6640625" customWidth="1"/>
    <col min="13066" max="13066" width="12.5" bestFit="1" customWidth="1"/>
    <col min="13313" max="13313" width="11.33203125" customWidth="1"/>
    <col min="13314" max="13314" width="61.1640625" customWidth="1"/>
    <col min="13315" max="13315" width="6.6640625" bestFit="1" customWidth="1"/>
    <col min="13316" max="13316" width="6.6640625" customWidth="1"/>
    <col min="13317" max="13317" width="10.83203125" customWidth="1"/>
    <col min="13318" max="13318" width="12.5" bestFit="1" customWidth="1"/>
    <col min="13319" max="13319" width="10.33203125" customWidth="1"/>
    <col min="13320" max="13320" width="11.33203125" customWidth="1"/>
    <col min="13321" max="13321" width="10.6640625" customWidth="1"/>
    <col min="13322" max="13322" width="12.5" bestFit="1" customWidth="1"/>
    <col min="13569" max="13569" width="11.33203125" customWidth="1"/>
    <col min="13570" max="13570" width="61.1640625" customWidth="1"/>
    <col min="13571" max="13571" width="6.6640625" bestFit="1" customWidth="1"/>
    <col min="13572" max="13572" width="6.6640625" customWidth="1"/>
    <col min="13573" max="13573" width="10.83203125" customWidth="1"/>
    <col min="13574" max="13574" width="12.5" bestFit="1" customWidth="1"/>
    <col min="13575" max="13575" width="10.33203125" customWidth="1"/>
    <col min="13576" max="13576" width="11.33203125" customWidth="1"/>
    <col min="13577" max="13577" width="10.6640625" customWidth="1"/>
    <col min="13578" max="13578" width="12.5" bestFit="1" customWidth="1"/>
    <col min="13825" max="13825" width="11.33203125" customWidth="1"/>
    <col min="13826" max="13826" width="61.1640625" customWidth="1"/>
    <col min="13827" max="13827" width="6.6640625" bestFit="1" customWidth="1"/>
    <col min="13828" max="13828" width="6.6640625" customWidth="1"/>
    <col min="13829" max="13829" width="10.83203125" customWidth="1"/>
    <col min="13830" max="13830" width="12.5" bestFit="1" customWidth="1"/>
    <col min="13831" max="13831" width="10.33203125" customWidth="1"/>
    <col min="13832" max="13832" width="11.33203125" customWidth="1"/>
    <col min="13833" max="13833" width="10.6640625" customWidth="1"/>
    <col min="13834" max="13834" width="12.5" bestFit="1" customWidth="1"/>
    <col min="14081" max="14081" width="11.33203125" customWidth="1"/>
    <col min="14082" max="14082" width="61.1640625" customWidth="1"/>
    <col min="14083" max="14083" width="6.6640625" bestFit="1" customWidth="1"/>
    <col min="14084" max="14084" width="6.6640625" customWidth="1"/>
    <col min="14085" max="14085" width="10.83203125" customWidth="1"/>
    <col min="14086" max="14086" width="12.5" bestFit="1" customWidth="1"/>
    <col min="14087" max="14087" width="10.33203125" customWidth="1"/>
    <col min="14088" max="14088" width="11.33203125" customWidth="1"/>
    <col min="14089" max="14089" width="10.6640625" customWidth="1"/>
    <col min="14090" max="14090" width="12.5" bestFit="1" customWidth="1"/>
    <col min="14337" max="14337" width="11.33203125" customWidth="1"/>
    <col min="14338" max="14338" width="61.1640625" customWidth="1"/>
    <col min="14339" max="14339" width="6.6640625" bestFit="1" customWidth="1"/>
    <col min="14340" max="14340" width="6.6640625" customWidth="1"/>
    <col min="14341" max="14341" width="10.83203125" customWidth="1"/>
    <col min="14342" max="14342" width="12.5" bestFit="1" customWidth="1"/>
    <col min="14343" max="14343" width="10.33203125" customWidth="1"/>
    <col min="14344" max="14344" width="11.33203125" customWidth="1"/>
    <col min="14345" max="14345" width="10.6640625" customWidth="1"/>
    <col min="14346" max="14346" width="12.5" bestFit="1" customWidth="1"/>
    <col min="14593" max="14593" width="11.33203125" customWidth="1"/>
    <col min="14594" max="14594" width="61.1640625" customWidth="1"/>
    <col min="14595" max="14595" width="6.6640625" bestFit="1" customWidth="1"/>
    <col min="14596" max="14596" width="6.6640625" customWidth="1"/>
    <col min="14597" max="14597" width="10.83203125" customWidth="1"/>
    <col min="14598" max="14598" width="12.5" bestFit="1" customWidth="1"/>
    <col min="14599" max="14599" width="10.33203125" customWidth="1"/>
    <col min="14600" max="14600" width="11.33203125" customWidth="1"/>
    <col min="14601" max="14601" width="10.6640625" customWidth="1"/>
    <col min="14602" max="14602" width="12.5" bestFit="1" customWidth="1"/>
    <col min="14849" max="14849" width="11.33203125" customWidth="1"/>
    <col min="14850" max="14850" width="61.1640625" customWidth="1"/>
    <col min="14851" max="14851" width="6.6640625" bestFit="1" customWidth="1"/>
    <col min="14852" max="14852" width="6.6640625" customWidth="1"/>
    <col min="14853" max="14853" width="10.83203125" customWidth="1"/>
    <col min="14854" max="14854" width="12.5" bestFit="1" customWidth="1"/>
    <col min="14855" max="14855" width="10.33203125" customWidth="1"/>
    <col min="14856" max="14856" width="11.33203125" customWidth="1"/>
    <col min="14857" max="14857" width="10.6640625" customWidth="1"/>
    <col min="14858" max="14858" width="12.5" bestFit="1" customWidth="1"/>
    <col min="15105" max="15105" width="11.33203125" customWidth="1"/>
    <col min="15106" max="15106" width="61.1640625" customWidth="1"/>
    <col min="15107" max="15107" width="6.6640625" bestFit="1" customWidth="1"/>
    <col min="15108" max="15108" width="6.6640625" customWidth="1"/>
    <col min="15109" max="15109" width="10.83203125" customWidth="1"/>
    <col min="15110" max="15110" width="12.5" bestFit="1" customWidth="1"/>
    <col min="15111" max="15111" width="10.33203125" customWidth="1"/>
    <col min="15112" max="15112" width="11.33203125" customWidth="1"/>
    <col min="15113" max="15113" width="10.6640625" customWidth="1"/>
    <col min="15114" max="15114" width="12.5" bestFit="1" customWidth="1"/>
    <col min="15361" max="15361" width="11.33203125" customWidth="1"/>
    <col min="15362" max="15362" width="61.1640625" customWidth="1"/>
    <col min="15363" max="15363" width="6.6640625" bestFit="1" customWidth="1"/>
    <col min="15364" max="15364" width="6.6640625" customWidth="1"/>
    <col min="15365" max="15365" width="10.83203125" customWidth="1"/>
    <col min="15366" max="15366" width="12.5" bestFit="1" customWidth="1"/>
    <col min="15367" max="15367" width="10.33203125" customWidth="1"/>
    <col min="15368" max="15368" width="11.33203125" customWidth="1"/>
    <col min="15369" max="15369" width="10.6640625" customWidth="1"/>
    <col min="15370" max="15370" width="12.5" bestFit="1" customWidth="1"/>
    <col min="15617" max="15617" width="11.33203125" customWidth="1"/>
    <col min="15618" max="15618" width="61.1640625" customWidth="1"/>
    <col min="15619" max="15619" width="6.6640625" bestFit="1" customWidth="1"/>
    <col min="15620" max="15620" width="6.6640625" customWidth="1"/>
    <col min="15621" max="15621" width="10.83203125" customWidth="1"/>
    <col min="15622" max="15622" width="12.5" bestFit="1" customWidth="1"/>
    <col min="15623" max="15623" width="10.33203125" customWidth="1"/>
    <col min="15624" max="15624" width="11.33203125" customWidth="1"/>
    <col min="15625" max="15625" width="10.6640625" customWidth="1"/>
    <col min="15626" max="15626" width="12.5" bestFit="1" customWidth="1"/>
    <col min="15873" max="15873" width="11.33203125" customWidth="1"/>
    <col min="15874" max="15874" width="61.1640625" customWidth="1"/>
    <col min="15875" max="15875" width="6.6640625" bestFit="1" customWidth="1"/>
    <col min="15876" max="15876" width="6.6640625" customWidth="1"/>
    <col min="15877" max="15877" width="10.83203125" customWidth="1"/>
    <col min="15878" max="15878" width="12.5" bestFit="1" customWidth="1"/>
    <col min="15879" max="15879" width="10.33203125" customWidth="1"/>
    <col min="15880" max="15880" width="11.33203125" customWidth="1"/>
    <col min="15881" max="15881" width="10.6640625" customWidth="1"/>
    <col min="15882" max="15882" width="12.5" bestFit="1" customWidth="1"/>
    <col min="16129" max="16129" width="11.33203125" customWidth="1"/>
    <col min="16130" max="16130" width="61.1640625" customWidth="1"/>
    <col min="16131" max="16131" width="6.6640625" bestFit="1" customWidth="1"/>
    <col min="16132" max="16132" width="6.6640625" customWidth="1"/>
    <col min="16133" max="16133" width="10.83203125" customWidth="1"/>
    <col min="16134" max="16134" width="12.5" bestFit="1" customWidth="1"/>
    <col min="16135" max="16135" width="10.33203125" customWidth="1"/>
    <col min="16136" max="16136" width="11.33203125" customWidth="1"/>
    <col min="16137" max="16137" width="10.6640625" customWidth="1"/>
    <col min="16138" max="16138" width="12.5" bestFit="1" customWidth="1"/>
  </cols>
  <sheetData>
    <row r="1" spans="1:10" ht="12" thickTop="1">
      <c r="A1" s="340"/>
      <c r="B1" s="341"/>
      <c r="C1" s="342"/>
      <c r="D1" s="343"/>
      <c r="E1" s="343"/>
      <c r="F1" s="343"/>
      <c r="G1" s="342"/>
      <c r="H1" s="344"/>
      <c r="I1" s="343"/>
      <c r="J1" s="345"/>
    </row>
    <row r="2" spans="1:10" ht="16.5" thickBot="1">
      <c r="A2" s="346" t="s">
        <v>783</v>
      </c>
      <c r="B2" s="347" t="s">
        <v>784</v>
      </c>
      <c r="C2" s="348" t="s">
        <v>785</v>
      </c>
      <c r="D2" s="348" t="s">
        <v>113</v>
      </c>
      <c r="E2" s="348" t="s">
        <v>786</v>
      </c>
      <c r="F2" s="349" t="s">
        <v>787</v>
      </c>
      <c r="G2" s="350" t="s">
        <v>788</v>
      </c>
      <c r="H2" s="351" t="s">
        <v>789</v>
      </c>
      <c r="I2" s="352" t="s">
        <v>790</v>
      </c>
      <c r="J2" s="353" t="s">
        <v>791</v>
      </c>
    </row>
    <row r="3" spans="1:10" ht="15.75">
      <c r="A3" s="354"/>
      <c r="B3" s="355"/>
      <c r="C3" s="356"/>
      <c r="D3" s="356"/>
      <c r="E3" s="356"/>
      <c r="F3" s="357"/>
      <c r="G3" s="358"/>
      <c r="H3" s="359"/>
      <c r="I3" s="359"/>
      <c r="J3" s="360"/>
    </row>
    <row r="4" spans="1:10" ht="12.75">
      <c r="A4" s="361"/>
      <c r="B4" s="362" t="s">
        <v>792</v>
      </c>
      <c r="C4" s="363"/>
      <c r="D4" s="363"/>
      <c r="E4" s="364"/>
      <c r="F4" s="365"/>
      <c r="G4" s="364"/>
      <c r="H4" s="364"/>
      <c r="I4" s="364"/>
      <c r="J4" s="366"/>
    </row>
    <row r="5" spans="1:10" ht="63.75">
      <c r="A5" s="367" t="s">
        <v>793</v>
      </c>
      <c r="B5" s="368" t="s">
        <v>794</v>
      </c>
      <c r="C5" s="365" t="s">
        <v>8</v>
      </c>
      <c r="D5" s="365" t="s">
        <v>654</v>
      </c>
      <c r="E5" s="365" t="s">
        <v>77</v>
      </c>
      <c r="F5" s="365">
        <f>C5*E5</f>
        <v>0</v>
      </c>
      <c r="G5" s="364">
        <f>CEILING((E5*5%),1)</f>
        <v>0</v>
      </c>
      <c r="H5" s="364">
        <f>CEILING((C5*G5),1)</f>
        <v>0</v>
      </c>
      <c r="I5" s="365">
        <f>E5+G5</f>
        <v>0</v>
      </c>
      <c r="J5" s="369">
        <f>F5+H5</f>
        <v>0</v>
      </c>
    </row>
    <row r="6" spans="1:10" ht="12.75">
      <c r="A6" s="367" t="s">
        <v>795</v>
      </c>
      <c r="B6" s="368" t="s">
        <v>796</v>
      </c>
      <c r="C6" s="365" t="s">
        <v>140</v>
      </c>
      <c r="D6" s="365" t="s">
        <v>654</v>
      </c>
      <c r="E6" s="365" t="s">
        <v>77</v>
      </c>
      <c r="F6" s="365">
        <f>C6*E6</f>
        <v>0</v>
      </c>
      <c r="G6" s="364">
        <f>CEILING((E6*15%),1)</f>
        <v>0</v>
      </c>
      <c r="H6" s="364">
        <f>CEILING((C6*G6),1)</f>
        <v>0</v>
      </c>
      <c r="I6" s="365">
        <f>E6+G6</f>
        <v>0</v>
      </c>
      <c r="J6" s="369">
        <f t="shared" ref="J6:J30" si="0">F6+H6</f>
        <v>0</v>
      </c>
    </row>
    <row r="7" spans="1:10" ht="12.75">
      <c r="A7" s="367"/>
      <c r="B7" s="368" t="s">
        <v>797</v>
      </c>
      <c r="C7" s="365" t="s">
        <v>140</v>
      </c>
      <c r="D7" s="365" t="s">
        <v>654</v>
      </c>
      <c r="E7" s="365" t="s">
        <v>77</v>
      </c>
      <c r="F7" s="365">
        <f>C7*E7</f>
        <v>0</v>
      </c>
      <c r="G7" s="364">
        <f t="shared" ref="G7:G30" si="1">CEILING((E7*35%),1)</f>
        <v>0</v>
      </c>
      <c r="H7" s="364">
        <f>CEILING((C7*G7),1)</f>
        <v>0</v>
      </c>
      <c r="I7" s="365">
        <f>E7+G7</f>
        <v>0</v>
      </c>
      <c r="J7" s="369">
        <f t="shared" si="0"/>
        <v>0</v>
      </c>
    </row>
    <row r="8" spans="1:10" ht="12.75">
      <c r="A8" s="367"/>
      <c r="B8" s="368" t="s">
        <v>798</v>
      </c>
      <c r="C8" s="365" t="s">
        <v>8</v>
      </c>
      <c r="D8" s="365" t="s">
        <v>654</v>
      </c>
      <c r="E8" s="365" t="s">
        <v>77</v>
      </c>
      <c r="F8" s="365">
        <f>C8*E8</f>
        <v>0</v>
      </c>
      <c r="G8" s="364">
        <f t="shared" si="1"/>
        <v>0</v>
      </c>
      <c r="H8" s="364">
        <f>CEILING((C8*G8),1)</f>
        <v>0</v>
      </c>
      <c r="I8" s="365">
        <f>E8+G8</f>
        <v>0</v>
      </c>
      <c r="J8" s="369">
        <f t="shared" si="0"/>
        <v>0</v>
      </c>
    </row>
    <row r="9" spans="1:10" ht="12.75">
      <c r="A9" s="367"/>
      <c r="B9" s="368" t="s">
        <v>799</v>
      </c>
      <c r="C9" s="365" t="s">
        <v>8</v>
      </c>
      <c r="D9" s="365" t="s">
        <v>654</v>
      </c>
      <c r="E9" s="365" t="s">
        <v>77</v>
      </c>
      <c r="F9" s="365">
        <f t="shared" ref="F9:F14" si="2">C9*E9</f>
        <v>0</v>
      </c>
      <c r="G9" s="364">
        <f>CEILING((E9*15%),1)</f>
        <v>0</v>
      </c>
      <c r="H9" s="364">
        <f t="shared" ref="H9:H14" si="3">CEILING((C9*G9),1)</f>
        <v>0</v>
      </c>
      <c r="I9" s="365">
        <f t="shared" ref="I9:I14" si="4">E9+G9</f>
        <v>0</v>
      </c>
      <c r="J9" s="369">
        <f t="shared" si="0"/>
        <v>0</v>
      </c>
    </row>
    <row r="10" spans="1:10" ht="12.75">
      <c r="A10" s="367"/>
      <c r="B10" s="368" t="s">
        <v>800</v>
      </c>
      <c r="C10" s="365" t="s">
        <v>8</v>
      </c>
      <c r="D10" s="365" t="s">
        <v>654</v>
      </c>
      <c r="E10" s="365" t="s">
        <v>77</v>
      </c>
      <c r="F10" s="365">
        <f t="shared" si="2"/>
        <v>0</v>
      </c>
      <c r="G10" s="364">
        <f t="shared" si="1"/>
        <v>0</v>
      </c>
      <c r="H10" s="364">
        <f t="shared" si="3"/>
        <v>0</v>
      </c>
      <c r="I10" s="365">
        <f t="shared" si="4"/>
        <v>0</v>
      </c>
      <c r="J10" s="369">
        <f t="shared" si="0"/>
        <v>0</v>
      </c>
    </row>
    <row r="11" spans="1:10" ht="12.75">
      <c r="A11" s="367"/>
      <c r="B11" s="368" t="s">
        <v>801</v>
      </c>
      <c r="C11" s="365" t="s">
        <v>8</v>
      </c>
      <c r="D11" s="365" t="s">
        <v>654</v>
      </c>
      <c r="E11" s="365" t="s">
        <v>77</v>
      </c>
      <c r="F11" s="365">
        <f t="shared" si="2"/>
        <v>0</v>
      </c>
      <c r="G11" s="364">
        <f t="shared" si="1"/>
        <v>0</v>
      </c>
      <c r="H11" s="364">
        <f t="shared" si="3"/>
        <v>0</v>
      </c>
      <c r="I11" s="365">
        <f t="shared" si="4"/>
        <v>0</v>
      </c>
      <c r="J11" s="369">
        <f t="shared" si="0"/>
        <v>0</v>
      </c>
    </row>
    <row r="12" spans="1:10" ht="25.5">
      <c r="A12" s="367" t="s">
        <v>802</v>
      </c>
      <c r="B12" s="368" t="s">
        <v>803</v>
      </c>
      <c r="C12" s="365" t="s">
        <v>8</v>
      </c>
      <c r="D12" s="365" t="s">
        <v>654</v>
      </c>
      <c r="E12" s="365" t="s">
        <v>77</v>
      </c>
      <c r="F12" s="365">
        <f t="shared" si="2"/>
        <v>0</v>
      </c>
      <c r="G12" s="364">
        <f>CEILING((E12*25%),1)</f>
        <v>0</v>
      </c>
      <c r="H12" s="364">
        <f t="shared" si="3"/>
        <v>0</v>
      </c>
      <c r="I12" s="365">
        <f t="shared" si="4"/>
        <v>0</v>
      </c>
      <c r="J12" s="369">
        <f t="shared" si="0"/>
        <v>0</v>
      </c>
    </row>
    <row r="13" spans="1:10" ht="25.5">
      <c r="A13" s="367" t="s">
        <v>804</v>
      </c>
      <c r="B13" s="370" t="s">
        <v>805</v>
      </c>
      <c r="C13" s="365" t="s">
        <v>86</v>
      </c>
      <c r="D13" s="365" t="s">
        <v>654</v>
      </c>
      <c r="E13" s="365" t="s">
        <v>77</v>
      </c>
      <c r="F13" s="365">
        <f t="shared" si="2"/>
        <v>0</v>
      </c>
      <c r="G13" s="364">
        <f t="shared" si="1"/>
        <v>0</v>
      </c>
      <c r="H13" s="364">
        <f t="shared" si="3"/>
        <v>0</v>
      </c>
      <c r="I13" s="365">
        <f t="shared" si="4"/>
        <v>0</v>
      </c>
      <c r="J13" s="369">
        <f t="shared" si="0"/>
        <v>0</v>
      </c>
    </row>
    <row r="14" spans="1:10" ht="25.5">
      <c r="A14" s="367" t="s">
        <v>806</v>
      </c>
      <c r="B14" s="370" t="s">
        <v>807</v>
      </c>
      <c r="C14" s="365" t="s">
        <v>140</v>
      </c>
      <c r="D14" s="365" t="s">
        <v>654</v>
      </c>
      <c r="E14" s="365" t="s">
        <v>77</v>
      </c>
      <c r="F14" s="365">
        <f t="shared" si="2"/>
        <v>0</v>
      </c>
      <c r="G14" s="364">
        <f t="shared" si="1"/>
        <v>0</v>
      </c>
      <c r="H14" s="364">
        <f t="shared" si="3"/>
        <v>0</v>
      </c>
      <c r="I14" s="365">
        <f t="shared" si="4"/>
        <v>0</v>
      </c>
      <c r="J14" s="369">
        <f t="shared" si="0"/>
        <v>0</v>
      </c>
    </row>
    <row r="15" spans="1:10" ht="12.75">
      <c r="A15" s="367" t="s">
        <v>808</v>
      </c>
      <c r="B15" s="371" t="s">
        <v>809</v>
      </c>
      <c r="C15" s="365" t="s">
        <v>8</v>
      </c>
      <c r="D15" s="365" t="s">
        <v>654</v>
      </c>
      <c r="E15" s="365" t="s">
        <v>77</v>
      </c>
      <c r="F15" s="365">
        <f>C15*E15</f>
        <v>0</v>
      </c>
      <c r="G15" s="364">
        <f t="shared" si="1"/>
        <v>0</v>
      </c>
      <c r="H15" s="364">
        <f>CEILING((C15*G15),1)</f>
        <v>0</v>
      </c>
      <c r="I15" s="365">
        <f>E15+G15</f>
        <v>0</v>
      </c>
      <c r="J15" s="369">
        <f t="shared" si="0"/>
        <v>0</v>
      </c>
    </row>
    <row r="16" spans="1:10" ht="12.75">
      <c r="A16" s="367" t="s">
        <v>810</v>
      </c>
      <c r="B16" s="371" t="s">
        <v>811</v>
      </c>
      <c r="C16" s="365" t="s">
        <v>86</v>
      </c>
      <c r="D16" s="365" t="s">
        <v>654</v>
      </c>
      <c r="E16" s="365" t="s">
        <v>77</v>
      </c>
      <c r="F16" s="365">
        <f>C16*E16</f>
        <v>0</v>
      </c>
      <c r="G16" s="364">
        <f t="shared" si="1"/>
        <v>0</v>
      </c>
      <c r="H16" s="364">
        <f>CEILING((C16*G16),1)</f>
        <v>0</v>
      </c>
      <c r="I16" s="365">
        <f>E16+G16</f>
        <v>0</v>
      </c>
      <c r="J16" s="369">
        <f t="shared" si="0"/>
        <v>0</v>
      </c>
    </row>
    <row r="17" spans="1:10" ht="12.75">
      <c r="A17" s="367"/>
      <c r="B17" s="371" t="s">
        <v>812</v>
      </c>
      <c r="C17" s="365" t="s">
        <v>213</v>
      </c>
      <c r="D17" s="365" t="s">
        <v>230</v>
      </c>
      <c r="E17" s="365" t="s">
        <v>77</v>
      </c>
      <c r="F17" s="365">
        <f>C17*E17</f>
        <v>0</v>
      </c>
      <c r="G17" s="364">
        <f t="shared" si="1"/>
        <v>0</v>
      </c>
      <c r="H17" s="364">
        <f>CEILING((C17*G17),1)</f>
        <v>0</v>
      </c>
      <c r="I17" s="365">
        <f>E17+G17</f>
        <v>0</v>
      </c>
      <c r="J17" s="369">
        <f t="shared" si="0"/>
        <v>0</v>
      </c>
    </row>
    <row r="18" spans="1:10" ht="12.75">
      <c r="A18" s="367"/>
      <c r="B18" s="371" t="s">
        <v>813</v>
      </c>
      <c r="C18" s="365" t="s">
        <v>208</v>
      </c>
      <c r="D18" s="365" t="s">
        <v>230</v>
      </c>
      <c r="E18" s="365" t="s">
        <v>77</v>
      </c>
      <c r="F18" s="365">
        <f t="shared" ref="F18:F24" si="5">C18*E18</f>
        <v>0</v>
      </c>
      <c r="G18" s="364">
        <f t="shared" si="1"/>
        <v>0</v>
      </c>
      <c r="H18" s="364">
        <f t="shared" ref="H18:H24" si="6">CEILING((C18*G18),1)</f>
        <v>0</v>
      </c>
      <c r="I18" s="365">
        <f t="shared" ref="I18:I24" si="7">E18+G18</f>
        <v>0</v>
      </c>
      <c r="J18" s="369">
        <f t="shared" si="0"/>
        <v>0</v>
      </c>
    </row>
    <row r="19" spans="1:10" ht="12.75">
      <c r="A19" s="367"/>
      <c r="B19" s="368" t="s">
        <v>814</v>
      </c>
      <c r="C19" s="365" t="s">
        <v>161</v>
      </c>
      <c r="D19" s="365" t="s">
        <v>230</v>
      </c>
      <c r="E19" s="365" t="s">
        <v>77</v>
      </c>
      <c r="F19" s="365">
        <f t="shared" si="5"/>
        <v>0</v>
      </c>
      <c r="G19" s="364">
        <f t="shared" si="1"/>
        <v>0</v>
      </c>
      <c r="H19" s="364">
        <f t="shared" si="6"/>
        <v>0</v>
      </c>
      <c r="I19" s="365">
        <f t="shared" si="7"/>
        <v>0</v>
      </c>
      <c r="J19" s="369">
        <f t="shared" si="0"/>
        <v>0</v>
      </c>
    </row>
    <row r="20" spans="1:10" ht="12.75">
      <c r="A20" s="367"/>
      <c r="B20" s="368" t="s">
        <v>815</v>
      </c>
      <c r="C20" s="365" t="s">
        <v>203</v>
      </c>
      <c r="D20" s="365" t="s">
        <v>131</v>
      </c>
      <c r="E20" s="365" t="s">
        <v>77</v>
      </c>
      <c r="F20" s="365">
        <f t="shared" si="5"/>
        <v>0</v>
      </c>
      <c r="G20" s="364">
        <f t="shared" si="1"/>
        <v>0</v>
      </c>
      <c r="H20" s="364">
        <f t="shared" si="6"/>
        <v>0</v>
      </c>
      <c r="I20" s="365">
        <f t="shared" si="7"/>
        <v>0</v>
      </c>
      <c r="J20" s="369">
        <f t="shared" si="0"/>
        <v>0</v>
      </c>
    </row>
    <row r="21" spans="1:10" ht="12.75">
      <c r="A21" s="367"/>
      <c r="B21" s="368" t="s">
        <v>816</v>
      </c>
      <c r="C21" s="365" t="s">
        <v>8</v>
      </c>
      <c r="D21" s="365" t="s">
        <v>605</v>
      </c>
      <c r="E21" s="365" t="s">
        <v>77</v>
      </c>
      <c r="F21" s="365">
        <f>C21*E21</f>
        <v>0</v>
      </c>
      <c r="G21" s="364">
        <v>0</v>
      </c>
      <c r="H21" s="364">
        <f>CEILING((C21*G21),1)</f>
        <v>0</v>
      </c>
      <c r="I21" s="365">
        <f>E21+G21</f>
        <v>0</v>
      </c>
      <c r="J21" s="369">
        <f>F21+H21</f>
        <v>0</v>
      </c>
    </row>
    <row r="22" spans="1:10" ht="12.75">
      <c r="A22" s="367"/>
      <c r="B22" s="368"/>
      <c r="C22" s="365"/>
      <c r="D22" s="365"/>
      <c r="E22" s="365"/>
      <c r="F22" s="365"/>
      <c r="G22" s="364"/>
      <c r="H22" s="364"/>
      <c r="I22" s="365"/>
      <c r="J22" s="369"/>
    </row>
    <row r="23" spans="1:10" ht="25.5">
      <c r="A23" s="367"/>
      <c r="B23" s="372" t="s">
        <v>817</v>
      </c>
      <c r="C23" s="365" t="s">
        <v>8</v>
      </c>
      <c r="D23" s="365" t="s">
        <v>605</v>
      </c>
      <c r="E23" s="365" t="s">
        <v>77</v>
      </c>
      <c r="F23" s="365">
        <f t="shared" si="5"/>
        <v>0</v>
      </c>
      <c r="G23" s="364">
        <f t="shared" si="1"/>
        <v>0</v>
      </c>
      <c r="H23" s="364">
        <f t="shared" si="6"/>
        <v>0</v>
      </c>
      <c r="I23" s="365">
        <f t="shared" si="7"/>
        <v>0</v>
      </c>
      <c r="J23" s="369">
        <f t="shared" si="0"/>
        <v>0</v>
      </c>
    </row>
    <row r="24" spans="1:10" ht="25.5">
      <c r="A24" s="367"/>
      <c r="B24" s="372" t="s">
        <v>818</v>
      </c>
      <c r="C24" s="365" t="s">
        <v>8</v>
      </c>
      <c r="D24" s="365" t="s">
        <v>605</v>
      </c>
      <c r="E24" s="365" t="s">
        <v>77</v>
      </c>
      <c r="F24" s="365">
        <f t="shared" si="5"/>
        <v>0</v>
      </c>
      <c r="G24" s="364">
        <v>0</v>
      </c>
      <c r="H24" s="364">
        <f t="shared" si="6"/>
        <v>0</v>
      </c>
      <c r="I24" s="365">
        <f t="shared" si="7"/>
        <v>0</v>
      </c>
      <c r="J24" s="369">
        <f t="shared" si="0"/>
        <v>0</v>
      </c>
    </row>
    <row r="25" spans="1:10" ht="12.75">
      <c r="A25" s="367"/>
      <c r="B25" s="372" t="s">
        <v>819</v>
      </c>
      <c r="C25" s="365" t="s">
        <v>8</v>
      </c>
      <c r="D25" s="365" t="s">
        <v>605</v>
      </c>
      <c r="E25" s="365" t="s">
        <v>77</v>
      </c>
      <c r="F25" s="365">
        <f>C25*E25</f>
        <v>0</v>
      </c>
      <c r="G25" s="364">
        <v>0</v>
      </c>
      <c r="H25" s="364">
        <f>CEILING((C25*G25),1)</f>
        <v>0</v>
      </c>
      <c r="I25" s="365">
        <f>E25+G25</f>
        <v>0</v>
      </c>
      <c r="J25" s="369">
        <f t="shared" si="0"/>
        <v>0</v>
      </c>
    </row>
    <row r="26" spans="1:10" ht="12.75">
      <c r="A26" s="367"/>
      <c r="B26" s="373" t="s">
        <v>820</v>
      </c>
      <c r="C26" s="365" t="s">
        <v>8</v>
      </c>
      <c r="D26" s="365" t="s">
        <v>605</v>
      </c>
      <c r="E26" s="365" t="s">
        <v>77</v>
      </c>
      <c r="F26" s="365">
        <f>C26*E26</f>
        <v>0</v>
      </c>
      <c r="G26" s="364">
        <f t="shared" si="1"/>
        <v>0</v>
      </c>
      <c r="H26" s="364">
        <f>CEILING((C26*G26),1)</f>
        <v>0</v>
      </c>
      <c r="I26" s="365">
        <f>E26+G26</f>
        <v>0</v>
      </c>
      <c r="J26" s="369">
        <f t="shared" si="0"/>
        <v>0</v>
      </c>
    </row>
    <row r="27" spans="1:10" ht="12.75">
      <c r="A27" s="367"/>
      <c r="B27" s="362"/>
      <c r="C27" s="365"/>
      <c r="D27" s="365"/>
      <c r="E27" s="365"/>
      <c r="F27" s="365"/>
      <c r="G27" s="364"/>
      <c r="H27" s="364"/>
      <c r="I27" s="365"/>
      <c r="J27" s="369"/>
    </row>
    <row r="28" spans="1:10" ht="12.75">
      <c r="A28" s="367"/>
      <c r="B28" s="362" t="s">
        <v>821</v>
      </c>
      <c r="C28" s="365"/>
      <c r="D28" s="365"/>
      <c r="E28" s="365"/>
      <c r="F28" s="365"/>
      <c r="G28" s="364"/>
      <c r="H28" s="364"/>
      <c r="I28" s="365"/>
      <c r="J28" s="369"/>
    </row>
    <row r="29" spans="1:10" ht="51">
      <c r="A29" s="367"/>
      <c r="B29" s="372" t="s">
        <v>822</v>
      </c>
      <c r="C29" s="365" t="s">
        <v>8</v>
      </c>
      <c r="D29" s="365" t="s">
        <v>654</v>
      </c>
      <c r="E29" s="365" t="s">
        <v>77</v>
      </c>
      <c r="F29" s="365">
        <f>C29*E29</f>
        <v>0</v>
      </c>
      <c r="G29" s="364">
        <f>CEILING((E29*5%),1)</f>
        <v>0</v>
      </c>
      <c r="H29" s="364">
        <f>CEILING((C29*G29),1)</f>
        <v>0</v>
      </c>
      <c r="I29" s="365">
        <f>E29+G29</f>
        <v>0</v>
      </c>
      <c r="J29" s="369">
        <f t="shared" si="0"/>
        <v>0</v>
      </c>
    </row>
    <row r="30" spans="1:10" ht="12.75">
      <c r="A30" s="367"/>
      <c r="B30" s="372" t="s">
        <v>815</v>
      </c>
      <c r="C30" s="365" t="s">
        <v>151</v>
      </c>
      <c r="D30" s="365" t="s">
        <v>131</v>
      </c>
      <c r="E30" s="365" t="s">
        <v>77</v>
      </c>
      <c r="F30" s="365">
        <f>C30*E30</f>
        <v>0</v>
      </c>
      <c r="G30" s="364">
        <f t="shared" si="1"/>
        <v>0</v>
      </c>
      <c r="H30" s="364">
        <f>CEILING((C30*G30),1)</f>
        <v>0</v>
      </c>
      <c r="I30" s="365">
        <f>E30+G30</f>
        <v>0</v>
      </c>
      <c r="J30" s="369">
        <f t="shared" si="0"/>
        <v>0</v>
      </c>
    </row>
    <row r="31" spans="1:10" ht="12.75">
      <c r="A31" s="367"/>
      <c r="B31" s="372"/>
      <c r="C31" s="365"/>
      <c r="D31" s="365"/>
      <c r="E31" s="365"/>
      <c r="F31" s="365"/>
      <c r="G31" s="364"/>
      <c r="H31" s="364"/>
      <c r="I31" s="365"/>
      <c r="J31" s="369"/>
    </row>
    <row r="32" spans="1:10" ht="25.5">
      <c r="A32" s="367"/>
      <c r="B32" s="372" t="s">
        <v>818</v>
      </c>
      <c r="C32" s="365" t="s">
        <v>8</v>
      </c>
      <c r="D32" s="365" t="s">
        <v>605</v>
      </c>
      <c r="E32" s="365" t="s">
        <v>77</v>
      </c>
      <c r="F32" s="365">
        <f>C32*E32</f>
        <v>0</v>
      </c>
      <c r="G32" s="364">
        <v>0</v>
      </c>
      <c r="H32" s="364">
        <f>CEILING((C32*G32),1)</f>
        <v>0</v>
      </c>
      <c r="I32" s="365">
        <f>E32+G32</f>
        <v>0</v>
      </c>
      <c r="J32" s="369">
        <f>F32+H32</f>
        <v>0</v>
      </c>
    </row>
    <row r="33" spans="1:10" ht="12.75">
      <c r="A33" s="367"/>
      <c r="B33" s="372" t="s">
        <v>819</v>
      </c>
      <c r="C33" s="365" t="s">
        <v>8</v>
      </c>
      <c r="D33" s="365" t="s">
        <v>605</v>
      </c>
      <c r="E33" s="365" t="s">
        <v>77</v>
      </c>
      <c r="F33" s="365">
        <f>C33*E33</f>
        <v>0</v>
      </c>
      <c r="G33" s="364">
        <v>0</v>
      </c>
      <c r="H33" s="364">
        <f>CEILING((C33*G33),1)</f>
        <v>0</v>
      </c>
      <c r="I33" s="365">
        <f>E33+G33</f>
        <v>0</v>
      </c>
      <c r="J33" s="369">
        <f>F33+H33</f>
        <v>0</v>
      </c>
    </row>
    <row r="34" spans="1:10" ht="12.75">
      <c r="A34" s="367"/>
      <c r="B34" s="372"/>
      <c r="C34" s="365"/>
      <c r="D34" s="365"/>
      <c r="E34" s="365"/>
      <c r="F34" s="365"/>
      <c r="G34" s="364"/>
      <c r="H34" s="364"/>
      <c r="I34" s="365"/>
      <c r="J34" s="369"/>
    </row>
    <row r="35" spans="1:10" ht="12.75">
      <c r="A35" s="367"/>
      <c r="B35" s="374" t="s">
        <v>823</v>
      </c>
      <c r="C35" s="365"/>
      <c r="D35" s="365"/>
      <c r="E35" s="365"/>
      <c r="F35" s="365"/>
      <c r="G35" s="364"/>
      <c r="H35" s="364"/>
      <c r="I35" s="365"/>
      <c r="J35" s="369"/>
    </row>
    <row r="36" spans="1:10" ht="12.75">
      <c r="A36" s="367"/>
      <c r="B36" s="375" t="s">
        <v>824</v>
      </c>
      <c r="C36" s="365"/>
      <c r="D36" s="365"/>
      <c r="E36" s="365"/>
      <c r="F36" s="365"/>
      <c r="G36" s="364"/>
      <c r="H36" s="364"/>
      <c r="I36" s="365"/>
      <c r="J36" s="369"/>
    </row>
    <row r="37" spans="1:10" ht="25.5">
      <c r="A37" s="367"/>
      <c r="B37" s="375" t="s">
        <v>825</v>
      </c>
      <c r="C37" s="365"/>
      <c r="D37" s="365"/>
      <c r="E37" s="365"/>
      <c r="F37" s="365"/>
      <c r="G37" s="364"/>
      <c r="H37" s="364"/>
      <c r="I37" s="365"/>
      <c r="J37" s="369"/>
    </row>
    <row r="38" spans="1:10" ht="12.75">
      <c r="A38" s="367"/>
      <c r="B38" s="375" t="s">
        <v>826</v>
      </c>
      <c r="C38" s="365"/>
      <c r="D38" s="365"/>
      <c r="E38" s="365"/>
      <c r="F38" s="365"/>
      <c r="G38" s="364"/>
      <c r="H38" s="364"/>
      <c r="I38" s="365"/>
      <c r="J38" s="369"/>
    </row>
    <row r="39" spans="1:10" ht="25.5">
      <c r="A39" s="367"/>
      <c r="B39" s="375" t="s">
        <v>827</v>
      </c>
      <c r="C39" s="365"/>
      <c r="D39" s="365"/>
      <c r="E39" s="365"/>
      <c r="F39" s="365"/>
      <c r="G39" s="364"/>
      <c r="H39" s="364"/>
      <c r="I39" s="365"/>
      <c r="J39" s="369"/>
    </row>
    <row r="40" spans="1:10" ht="12.75">
      <c r="A40" s="367"/>
      <c r="B40" s="375" t="s">
        <v>828</v>
      </c>
      <c r="C40" s="365"/>
      <c r="D40" s="365"/>
      <c r="E40" s="365"/>
      <c r="F40" s="365"/>
      <c r="G40" s="364"/>
      <c r="H40" s="364"/>
      <c r="I40" s="365"/>
      <c r="J40" s="369"/>
    </row>
    <row r="41" spans="1:10" ht="12.75">
      <c r="A41" s="367"/>
      <c r="B41" s="372"/>
      <c r="C41" s="365"/>
      <c r="D41" s="365"/>
      <c r="E41" s="365"/>
      <c r="F41" s="365"/>
      <c r="G41" s="364"/>
      <c r="H41" s="364"/>
      <c r="I41" s="365"/>
      <c r="J41" s="369"/>
    </row>
    <row r="42" spans="1:10" ht="12.75">
      <c r="A42" s="367"/>
      <c r="B42" s="374" t="s">
        <v>829</v>
      </c>
      <c r="C42" s="365"/>
      <c r="D42" s="365"/>
      <c r="E42" s="365"/>
      <c r="F42" s="365"/>
      <c r="G42" s="364"/>
      <c r="H42" s="364"/>
      <c r="I42" s="365"/>
      <c r="J42" s="369"/>
    </row>
    <row r="43" spans="1:10" ht="12.75">
      <c r="A43" s="367"/>
      <c r="B43" s="375" t="s">
        <v>830</v>
      </c>
      <c r="C43" s="365"/>
      <c r="D43" s="365"/>
      <c r="E43" s="365"/>
      <c r="F43" s="365"/>
      <c r="G43" s="364"/>
      <c r="H43" s="364"/>
      <c r="I43" s="365"/>
      <c r="J43" s="369"/>
    </row>
    <row r="44" spans="1:10" ht="12.75">
      <c r="A44" s="376"/>
      <c r="B44" s="377" t="s">
        <v>831</v>
      </c>
      <c r="C44" s="378"/>
      <c r="D44" s="378"/>
      <c r="E44" s="378"/>
      <c r="F44" s="365"/>
      <c r="G44" s="364"/>
      <c r="H44" s="364"/>
      <c r="I44" s="365"/>
      <c r="J44" s="369"/>
    </row>
    <row r="45" spans="1:10" ht="12.75">
      <c r="A45" s="376"/>
      <c r="B45" s="379"/>
      <c r="C45" s="378"/>
      <c r="D45" s="378"/>
      <c r="E45" s="378"/>
      <c r="F45" s="365"/>
      <c r="G45" s="364"/>
      <c r="H45" s="364"/>
      <c r="I45" s="365"/>
      <c r="J45" s="369"/>
    </row>
    <row r="46" spans="1:10" ht="12.75">
      <c r="A46" s="376"/>
      <c r="B46" s="379" t="s">
        <v>832</v>
      </c>
      <c r="C46" s="378" t="s">
        <v>8</v>
      </c>
      <c r="D46" s="378" t="s">
        <v>605</v>
      </c>
      <c r="E46" s="378" t="s">
        <v>77</v>
      </c>
      <c r="F46" s="365">
        <f>C46*E46</f>
        <v>0</v>
      </c>
      <c r="G46" s="364">
        <v>0</v>
      </c>
      <c r="H46" s="364">
        <f>CEILING((C46*G46),1)</f>
        <v>0</v>
      </c>
      <c r="I46" s="365">
        <f t="shared" ref="I46:J48" si="8">E46+G46</f>
        <v>0</v>
      </c>
      <c r="J46" s="369">
        <f t="shared" si="8"/>
        <v>0</v>
      </c>
    </row>
    <row r="47" spans="1:10" ht="12.75">
      <c r="A47" s="367"/>
      <c r="B47" s="372" t="s">
        <v>833</v>
      </c>
      <c r="C47" s="365" t="s">
        <v>8</v>
      </c>
      <c r="D47" s="365" t="s">
        <v>605</v>
      </c>
      <c r="E47" s="365" t="s">
        <v>77</v>
      </c>
      <c r="F47" s="365">
        <f>C47*E47</f>
        <v>0</v>
      </c>
      <c r="G47" s="364">
        <v>0</v>
      </c>
      <c r="H47" s="364">
        <f>CEILING((C47*G47),1)</f>
        <v>0</v>
      </c>
      <c r="I47" s="365">
        <f t="shared" si="8"/>
        <v>0</v>
      </c>
      <c r="J47" s="369">
        <f t="shared" si="8"/>
        <v>0</v>
      </c>
    </row>
    <row r="48" spans="1:10" ht="12.75">
      <c r="A48" s="376"/>
      <c r="B48" s="380" t="s">
        <v>834</v>
      </c>
      <c r="C48" s="378" t="s">
        <v>8</v>
      </c>
      <c r="D48" s="378" t="s">
        <v>605</v>
      </c>
      <c r="E48" s="378" t="s">
        <v>77</v>
      </c>
      <c r="F48" s="365">
        <f>C48*E48</f>
        <v>0</v>
      </c>
      <c r="G48" s="364">
        <v>0</v>
      </c>
      <c r="H48" s="364">
        <f>CEILING((C48*G48),1)</f>
        <v>0</v>
      </c>
      <c r="I48" s="365">
        <f t="shared" si="8"/>
        <v>0</v>
      </c>
      <c r="J48" s="369">
        <f t="shared" si="8"/>
        <v>0</v>
      </c>
    </row>
    <row r="49" spans="1:10" ht="13.5" thickBot="1">
      <c r="A49" s="381"/>
      <c r="B49" s="382"/>
      <c r="C49" s="383"/>
      <c r="D49" s="383"/>
      <c r="E49" s="384"/>
      <c r="F49" s="383"/>
      <c r="G49" s="385"/>
      <c r="H49" s="385"/>
      <c r="I49" s="383"/>
      <c r="J49" s="386"/>
    </row>
    <row r="50" spans="1:10" s="393" customFormat="1" ht="13.5" thickTop="1">
      <c r="A50" s="387"/>
      <c r="B50" s="388"/>
      <c r="C50" s="389"/>
      <c r="D50" s="390"/>
      <c r="E50" s="390"/>
      <c r="F50" s="391">
        <f>SUM(F2:F49)</f>
        <v>0</v>
      </c>
      <c r="G50" s="391"/>
      <c r="H50" s="391">
        <f>SUM(H2:H49)</f>
        <v>0</v>
      </c>
      <c r="I50" s="391"/>
      <c r="J50" s="392">
        <f>SUM(J2:J49)</f>
        <v>0</v>
      </c>
    </row>
    <row r="51" spans="1:10" ht="12.75">
      <c r="A51" s="394"/>
      <c r="B51" s="395"/>
      <c r="E51" s="397"/>
      <c r="F51" s="398"/>
      <c r="G51" s="398"/>
      <c r="H51" s="398"/>
      <c r="I51" s="399"/>
      <c r="J51" s="400"/>
    </row>
    <row r="52" spans="1:10" ht="12.75">
      <c r="A52" s="394"/>
      <c r="B52" s="395" t="s">
        <v>835</v>
      </c>
      <c r="E52" s="397"/>
      <c r="F52" s="398">
        <f>H50+F50</f>
        <v>0</v>
      </c>
      <c r="G52" s="398"/>
      <c r="H52" s="398"/>
      <c r="I52" s="399"/>
      <c r="J52" s="400"/>
    </row>
    <row r="53" spans="1:10" s="407" customFormat="1" ht="16.5" thickBot="1">
      <c r="A53" s="401"/>
      <c r="B53" s="402"/>
      <c r="C53" s="403"/>
      <c r="D53" s="404"/>
      <c r="E53" s="404"/>
      <c r="F53" s="405"/>
      <c r="G53" s="405"/>
      <c r="H53" s="405"/>
      <c r="I53" s="405"/>
      <c r="J53" s="406"/>
    </row>
    <row r="54" spans="1:10" ht="12" thickTop="1"/>
    <row r="55" spans="1:10">
      <c r="A55" s="409"/>
    </row>
    <row r="56" spans="1:10">
      <c r="A56" s="409"/>
    </row>
    <row r="57" spans="1:10">
      <c r="A57" s="409"/>
    </row>
    <row r="58" spans="1:10">
      <c r="A58" s="409"/>
    </row>
    <row r="59" spans="1:10">
      <c r="A59" s="409"/>
    </row>
    <row r="60" spans="1:10">
      <c r="A60" s="409"/>
    </row>
    <row r="61" spans="1:10">
      <c r="A61" s="409"/>
    </row>
    <row r="62" spans="1:10">
      <c r="A62" s="409"/>
    </row>
    <row r="63" spans="1:10">
      <c r="A63" s="409"/>
    </row>
    <row r="64" spans="1:10">
      <c r="A64" s="409"/>
    </row>
    <row r="65" spans="1:1">
      <c r="A65" s="409"/>
    </row>
    <row r="66" spans="1:1">
      <c r="A66" s="409"/>
    </row>
    <row r="67" spans="1:1">
      <c r="A67" s="409"/>
    </row>
    <row r="68" spans="1:1">
      <c r="A68" s="409"/>
    </row>
    <row r="69" spans="1:1">
      <c r="A69" s="409"/>
    </row>
    <row r="70" spans="1:1">
      <c r="A70" s="409"/>
    </row>
    <row r="71" spans="1:1">
      <c r="A71" s="409"/>
    </row>
    <row r="72" spans="1:1">
      <c r="A72" s="409"/>
    </row>
    <row r="73" spans="1:1">
      <c r="A73" s="409"/>
    </row>
    <row r="74" spans="1:1">
      <c r="A74" s="409"/>
    </row>
    <row r="75" spans="1:1">
      <c r="A75" s="409"/>
    </row>
    <row r="76" spans="1:1">
      <c r="A76" s="409"/>
    </row>
    <row r="77" spans="1:1">
      <c r="A77" s="409"/>
    </row>
    <row r="78" spans="1:1">
      <c r="A78" s="409"/>
    </row>
    <row r="79" spans="1:1">
      <c r="A79" s="409"/>
    </row>
    <row r="80" spans="1:1">
      <c r="A80" s="409"/>
    </row>
    <row r="81" spans="1:1">
      <c r="A81" s="409"/>
    </row>
    <row r="82" spans="1:1">
      <c r="A82" s="409"/>
    </row>
    <row r="83" spans="1:1">
      <c r="A83" s="409"/>
    </row>
    <row r="84" spans="1:1">
      <c r="A84" s="409"/>
    </row>
    <row r="85" spans="1:1">
      <c r="A85" s="409"/>
    </row>
    <row r="86" spans="1:1">
      <c r="A86" s="409"/>
    </row>
    <row r="87" spans="1:1">
      <c r="A87" s="409"/>
    </row>
    <row r="88" spans="1:1">
      <c r="A88" s="409"/>
    </row>
    <row r="89" spans="1:1">
      <c r="A89" s="409"/>
    </row>
    <row r="90" spans="1:1">
      <c r="A90" s="409"/>
    </row>
    <row r="91" spans="1:1">
      <c r="A91" s="409"/>
    </row>
    <row r="92" spans="1:1">
      <c r="A92" s="409"/>
    </row>
    <row r="93" spans="1:1">
      <c r="A93" s="409"/>
    </row>
    <row r="94" spans="1:1">
      <c r="A94" s="409"/>
    </row>
    <row r="95" spans="1:1">
      <c r="A95" s="409"/>
    </row>
    <row r="96" spans="1:1">
      <c r="A96" s="409"/>
    </row>
    <row r="97" spans="1:1">
      <c r="A97" s="409"/>
    </row>
    <row r="98" spans="1:1">
      <c r="A98" s="409"/>
    </row>
    <row r="99" spans="1:1">
      <c r="A99" s="409"/>
    </row>
    <row r="100" spans="1:1">
      <c r="A100" s="409"/>
    </row>
    <row r="101" spans="1:1">
      <c r="A101" s="409"/>
    </row>
    <row r="102" spans="1:1">
      <c r="A102" s="409"/>
    </row>
    <row r="103" spans="1:1">
      <c r="A103" s="409"/>
    </row>
    <row r="104" spans="1:1">
      <c r="A104" s="409"/>
    </row>
    <row r="105" spans="1:1">
      <c r="A105" s="409"/>
    </row>
    <row r="106" spans="1:1">
      <c r="A106" s="409"/>
    </row>
    <row r="107" spans="1:1">
      <c r="A107" s="409"/>
    </row>
    <row r="108" spans="1:1">
      <c r="A108" s="409"/>
    </row>
    <row r="109" spans="1:1">
      <c r="A109" s="409"/>
    </row>
    <row r="110" spans="1:1">
      <c r="A110" s="409"/>
    </row>
    <row r="111" spans="1:1">
      <c r="A111" s="409"/>
    </row>
    <row r="112" spans="1:1">
      <c r="A112" s="409"/>
    </row>
    <row r="113" spans="1:1">
      <c r="A113" s="409"/>
    </row>
    <row r="114" spans="1:1">
      <c r="A114" s="409"/>
    </row>
    <row r="115" spans="1:1">
      <c r="A115" s="409"/>
    </row>
    <row r="116" spans="1:1">
      <c r="A116" s="409"/>
    </row>
    <row r="117" spans="1:1">
      <c r="A117" s="409"/>
    </row>
    <row r="118" spans="1:1">
      <c r="A118" s="409"/>
    </row>
    <row r="119" spans="1:1">
      <c r="A119" s="409"/>
    </row>
    <row r="120" spans="1:1">
      <c r="A120" s="409"/>
    </row>
    <row r="121" spans="1:1">
      <c r="A121" s="409"/>
    </row>
    <row r="122" spans="1:1">
      <c r="A122" s="409"/>
    </row>
    <row r="123" spans="1:1">
      <c r="A123" s="409"/>
    </row>
    <row r="124" spans="1:1">
      <c r="A124" s="409"/>
    </row>
    <row r="125" spans="1:1">
      <c r="A125" s="409"/>
    </row>
    <row r="126" spans="1:1">
      <c r="A126" s="409"/>
    </row>
    <row r="127" spans="1:1">
      <c r="A127" s="409"/>
    </row>
    <row r="128" spans="1:1">
      <c r="A128" s="409"/>
    </row>
    <row r="129" spans="1:1">
      <c r="A129" s="409"/>
    </row>
    <row r="130" spans="1:1">
      <c r="A130" s="409"/>
    </row>
    <row r="131" spans="1:1">
      <c r="A131" s="409"/>
    </row>
    <row r="132" spans="1:1">
      <c r="A132" s="409"/>
    </row>
    <row r="133" spans="1:1">
      <c r="A133" s="409"/>
    </row>
    <row r="134" spans="1:1">
      <c r="A134" s="409"/>
    </row>
    <row r="135" spans="1:1">
      <c r="A135" s="409"/>
    </row>
    <row r="136" spans="1:1">
      <c r="A136" s="409"/>
    </row>
    <row r="137" spans="1:1">
      <c r="A137" s="409"/>
    </row>
    <row r="138" spans="1:1">
      <c r="A138" s="409"/>
    </row>
    <row r="139" spans="1:1">
      <c r="A139" s="409"/>
    </row>
    <row r="140" spans="1:1">
      <c r="A140" s="409"/>
    </row>
    <row r="141" spans="1:1">
      <c r="A141" s="409"/>
    </row>
    <row r="142" spans="1:1">
      <c r="A142" s="409"/>
    </row>
    <row r="143" spans="1:1">
      <c r="A143" s="409"/>
    </row>
    <row r="144" spans="1:1">
      <c r="A144" s="409"/>
    </row>
    <row r="145" spans="1:1">
      <c r="A145" s="409"/>
    </row>
    <row r="146" spans="1:1">
      <c r="A146" s="409"/>
    </row>
    <row r="147" spans="1:1">
      <c r="A147" s="409"/>
    </row>
    <row r="148" spans="1:1">
      <c r="A148" s="409"/>
    </row>
    <row r="149" spans="1:1">
      <c r="A149" s="409"/>
    </row>
    <row r="150" spans="1:1">
      <c r="A150" s="409"/>
    </row>
    <row r="151" spans="1:1">
      <c r="A151" s="409"/>
    </row>
    <row r="152" spans="1:1">
      <c r="A152" s="409"/>
    </row>
    <row r="153" spans="1:1">
      <c r="A153" s="409"/>
    </row>
    <row r="154" spans="1:1">
      <c r="A154" s="409"/>
    </row>
    <row r="155" spans="1:1">
      <c r="A155" s="409"/>
    </row>
    <row r="156" spans="1:1">
      <c r="A156" s="409"/>
    </row>
    <row r="157" spans="1:1">
      <c r="A157" s="409"/>
    </row>
    <row r="158" spans="1:1">
      <c r="A158" s="409"/>
    </row>
    <row r="159" spans="1:1">
      <c r="A159" s="409"/>
    </row>
    <row r="160" spans="1:1">
      <c r="A160" s="409"/>
    </row>
    <row r="161" spans="1:1">
      <c r="A161" s="409"/>
    </row>
    <row r="162" spans="1:1">
      <c r="A162" s="409"/>
    </row>
    <row r="163" spans="1:1">
      <c r="A163" s="409"/>
    </row>
    <row r="164" spans="1:1">
      <c r="A164" s="409"/>
    </row>
    <row r="165" spans="1:1">
      <c r="A165" s="409"/>
    </row>
    <row r="166" spans="1:1">
      <c r="A166" s="409"/>
    </row>
    <row r="167" spans="1:1">
      <c r="A167" s="409"/>
    </row>
    <row r="168" spans="1:1">
      <c r="A168" s="409"/>
    </row>
    <row r="169" spans="1:1">
      <c r="A169" s="409"/>
    </row>
    <row r="170" spans="1:1">
      <c r="A170" s="409"/>
    </row>
    <row r="171" spans="1:1">
      <c r="A171" s="409"/>
    </row>
    <row r="172" spans="1:1">
      <c r="A172" s="409"/>
    </row>
    <row r="173" spans="1:1">
      <c r="A173" s="409"/>
    </row>
    <row r="174" spans="1:1">
      <c r="A174" s="409"/>
    </row>
    <row r="175" spans="1:1">
      <c r="A175" s="409"/>
    </row>
    <row r="176" spans="1:1">
      <c r="A176" s="409"/>
    </row>
    <row r="177" spans="1:1">
      <c r="A177" s="409"/>
    </row>
    <row r="178" spans="1:1">
      <c r="A178" s="409"/>
    </row>
    <row r="179" spans="1:1">
      <c r="A179" s="409"/>
    </row>
    <row r="180" spans="1:1">
      <c r="A180" s="409"/>
    </row>
    <row r="181" spans="1:1">
      <c r="A181" s="409"/>
    </row>
    <row r="182" spans="1:1">
      <c r="A182" s="409"/>
    </row>
    <row r="183" spans="1:1">
      <c r="A183" s="409"/>
    </row>
    <row r="184" spans="1:1">
      <c r="A184" s="409"/>
    </row>
    <row r="185" spans="1:1">
      <c r="A185" s="409"/>
    </row>
    <row r="186" spans="1:1">
      <c r="A186" s="409"/>
    </row>
    <row r="187" spans="1:1">
      <c r="A187" s="409"/>
    </row>
    <row r="188" spans="1:1">
      <c r="A188" s="409"/>
    </row>
    <row r="189" spans="1:1">
      <c r="A189" s="409"/>
    </row>
    <row r="190" spans="1:1">
      <c r="A190" s="409"/>
    </row>
    <row r="191" spans="1:1">
      <c r="A191" s="409"/>
    </row>
    <row r="192" spans="1:1">
      <c r="A192" s="409"/>
    </row>
    <row r="193" spans="1:1">
      <c r="A193" s="409"/>
    </row>
    <row r="194" spans="1:1">
      <c r="A194" s="409"/>
    </row>
    <row r="195" spans="1:1">
      <c r="A195" s="409"/>
    </row>
    <row r="196" spans="1:1">
      <c r="A196" s="409"/>
    </row>
    <row r="197" spans="1:1">
      <c r="A197" s="409"/>
    </row>
    <row r="198" spans="1:1">
      <c r="A198" s="409"/>
    </row>
    <row r="199" spans="1:1">
      <c r="A199" s="409"/>
    </row>
    <row r="200" spans="1:1">
      <c r="A200" s="409"/>
    </row>
    <row r="201" spans="1:1">
      <c r="A201" s="409"/>
    </row>
    <row r="202" spans="1:1">
      <c r="A202" s="409"/>
    </row>
    <row r="203" spans="1:1">
      <c r="A203" s="409"/>
    </row>
    <row r="204" spans="1:1">
      <c r="A204" s="409"/>
    </row>
    <row r="205" spans="1:1">
      <c r="A205" s="409"/>
    </row>
    <row r="206" spans="1:1">
      <c r="A206" s="409"/>
    </row>
    <row r="207" spans="1:1">
      <c r="A207" s="409"/>
    </row>
    <row r="208" spans="1:1">
      <c r="A208" s="409"/>
    </row>
    <row r="209" spans="1:1">
      <c r="A209" s="409"/>
    </row>
    <row r="210" spans="1:1">
      <c r="A210" s="409"/>
    </row>
    <row r="211" spans="1:1">
      <c r="A211" s="409"/>
    </row>
    <row r="212" spans="1:1">
      <c r="A212" s="409"/>
    </row>
    <row r="213" spans="1:1">
      <c r="A213" s="409"/>
    </row>
    <row r="214" spans="1:1">
      <c r="A214" s="409"/>
    </row>
    <row r="215" spans="1:1">
      <c r="A215" s="409"/>
    </row>
    <row r="216" spans="1:1">
      <c r="A216" s="409"/>
    </row>
    <row r="217" spans="1:1">
      <c r="A217" s="409"/>
    </row>
    <row r="218" spans="1:1">
      <c r="A218" s="409"/>
    </row>
    <row r="219" spans="1:1">
      <c r="A219" s="409"/>
    </row>
    <row r="220" spans="1:1">
      <c r="A220" s="409"/>
    </row>
    <row r="221" spans="1:1">
      <c r="A221" s="409"/>
    </row>
    <row r="222" spans="1:1">
      <c r="A222" s="409"/>
    </row>
    <row r="223" spans="1:1">
      <c r="A223" s="409"/>
    </row>
    <row r="224" spans="1:1">
      <c r="A224" s="409"/>
    </row>
    <row r="225" spans="1:1">
      <c r="A225" s="409"/>
    </row>
    <row r="226" spans="1:1">
      <c r="A226" s="409"/>
    </row>
    <row r="227" spans="1:1">
      <c r="A227" s="409"/>
    </row>
    <row r="228" spans="1:1">
      <c r="A228" s="409"/>
    </row>
    <row r="229" spans="1:1">
      <c r="A229" s="409"/>
    </row>
    <row r="230" spans="1:1">
      <c r="A230" s="409"/>
    </row>
    <row r="231" spans="1:1">
      <c r="A231" s="409"/>
    </row>
    <row r="232" spans="1:1">
      <c r="A232" s="409"/>
    </row>
    <row r="233" spans="1:1">
      <c r="A233" s="409"/>
    </row>
    <row r="234" spans="1:1">
      <c r="A234" s="409"/>
    </row>
    <row r="235" spans="1:1">
      <c r="A235" s="409"/>
    </row>
    <row r="236" spans="1:1">
      <c r="A236" s="409"/>
    </row>
    <row r="237" spans="1:1">
      <c r="A237" s="409"/>
    </row>
    <row r="238" spans="1:1">
      <c r="A238" s="409"/>
    </row>
    <row r="239" spans="1:1">
      <c r="A239" s="409"/>
    </row>
    <row r="240" spans="1:1">
      <c r="A240" s="409"/>
    </row>
    <row r="241" spans="1:1">
      <c r="A241" s="409"/>
    </row>
    <row r="242" spans="1:1">
      <c r="A242" s="409"/>
    </row>
    <row r="243" spans="1:1">
      <c r="A243" s="409"/>
    </row>
    <row r="244" spans="1:1">
      <c r="A244" s="409"/>
    </row>
    <row r="245" spans="1:1">
      <c r="A245" s="409"/>
    </row>
    <row r="246" spans="1:1">
      <c r="A246" s="409"/>
    </row>
    <row r="247" spans="1:1">
      <c r="A247" s="409"/>
    </row>
    <row r="248" spans="1:1">
      <c r="A248" s="409"/>
    </row>
    <row r="249" spans="1:1">
      <c r="A249" s="409"/>
    </row>
    <row r="250" spans="1:1">
      <c r="A250" s="409"/>
    </row>
    <row r="251" spans="1:1">
      <c r="A251" s="409"/>
    </row>
    <row r="252" spans="1:1">
      <c r="A252" s="409"/>
    </row>
    <row r="253" spans="1:1">
      <c r="A253" s="409"/>
    </row>
    <row r="254" spans="1:1">
      <c r="A254" s="409"/>
    </row>
    <row r="255" spans="1:1">
      <c r="A255" s="409"/>
    </row>
    <row r="256" spans="1:1">
      <c r="A256" s="409"/>
    </row>
    <row r="257" spans="1:1">
      <c r="A257" s="409"/>
    </row>
    <row r="258" spans="1:1">
      <c r="A258" s="409"/>
    </row>
    <row r="259" spans="1:1">
      <c r="A259" s="409"/>
    </row>
    <row r="260" spans="1:1">
      <c r="A260" s="409"/>
    </row>
    <row r="261" spans="1:1">
      <c r="A261" s="409"/>
    </row>
    <row r="262" spans="1:1">
      <c r="A262" s="409"/>
    </row>
    <row r="263" spans="1:1">
      <c r="A263" s="409"/>
    </row>
    <row r="264" spans="1:1">
      <c r="A264" s="409"/>
    </row>
    <row r="265" spans="1:1">
      <c r="A265" s="409"/>
    </row>
    <row r="266" spans="1:1">
      <c r="A266" s="409"/>
    </row>
    <row r="267" spans="1:1">
      <c r="A267" s="409"/>
    </row>
    <row r="268" spans="1:1">
      <c r="A268" s="409"/>
    </row>
    <row r="269" spans="1:1">
      <c r="A269" s="409"/>
    </row>
    <row r="270" spans="1:1">
      <c r="A270" s="409"/>
    </row>
    <row r="271" spans="1:1">
      <c r="A271" s="409"/>
    </row>
    <row r="272" spans="1:1">
      <c r="A272" s="409"/>
    </row>
    <row r="273" spans="1:1">
      <c r="A273" s="409"/>
    </row>
    <row r="274" spans="1:1">
      <c r="A274" s="409"/>
    </row>
    <row r="275" spans="1:1">
      <c r="A275" s="409"/>
    </row>
    <row r="276" spans="1:1">
      <c r="A276" s="409"/>
    </row>
    <row r="277" spans="1:1">
      <c r="A277" s="409"/>
    </row>
    <row r="278" spans="1:1">
      <c r="A278" s="409"/>
    </row>
    <row r="279" spans="1:1">
      <c r="A279" s="409"/>
    </row>
    <row r="280" spans="1:1">
      <c r="A280" s="409"/>
    </row>
    <row r="281" spans="1:1">
      <c r="A281" s="409"/>
    </row>
    <row r="282" spans="1:1">
      <c r="A282" s="409"/>
    </row>
    <row r="283" spans="1:1">
      <c r="A283" s="409"/>
    </row>
    <row r="284" spans="1:1">
      <c r="A284" s="409"/>
    </row>
    <row r="285" spans="1:1">
      <c r="A285" s="409"/>
    </row>
    <row r="286" spans="1:1">
      <c r="A286" s="409"/>
    </row>
    <row r="287" spans="1:1">
      <c r="A287" s="409"/>
    </row>
    <row r="288" spans="1:1">
      <c r="A288" s="409"/>
    </row>
    <row r="289" spans="1:1">
      <c r="A289" s="409"/>
    </row>
    <row r="290" spans="1:1">
      <c r="A290" s="409"/>
    </row>
    <row r="291" spans="1:1">
      <c r="A291" s="409"/>
    </row>
    <row r="292" spans="1:1">
      <c r="A292" s="409"/>
    </row>
    <row r="293" spans="1:1">
      <c r="A293" s="409"/>
    </row>
    <row r="294" spans="1:1">
      <c r="A294" s="409"/>
    </row>
    <row r="295" spans="1:1">
      <c r="A295" s="409"/>
    </row>
    <row r="296" spans="1:1">
      <c r="A296" s="409"/>
    </row>
    <row r="297" spans="1:1">
      <c r="A297" s="409"/>
    </row>
    <row r="298" spans="1:1">
      <c r="A298" s="409"/>
    </row>
    <row r="299" spans="1:1">
      <c r="A299" s="409"/>
    </row>
    <row r="300" spans="1:1">
      <c r="A300" s="409"/>
    </row>
    <row r="301" spans="1:1">
      <c r="A301" s="409"/>
    </row>
    <row r="302" spans="1:1">
      <c r="A302" s="409"/>
    </row>
    <row r="303" spans="1:1">
      <c r="A303" s="409"/>
    </row>
    <row r="304" spans="1:1">
      <c r="A304" s="409"/>
    </row>
    <row r="305" spans="1:1">
      <c r="A305" s="409"/>
    </row>
    <row r="306" spans="1:1">
      <c r="A306" s="409"/>
    </row>
    <row r="307" spans="1:1">
      <c r="A307" s="409"/>
    </row>
    <row r="308" spans="1:1">
      <c r="A308" s="409"/>
    </row>
    <row r="309" spans="1:1">
      <c r="A309" s="409"/>
    </row>
    <row r="310" spans="1:1">
      <c r="A310" s="409"/>
    </row>
    <row r="311" spans="1:1">
      <c r="A311" s="409"/>
    </row>
    <row r="312" spans="1:1">
      <c r="A312" s="409"/>
    </row>
    <row r="313" spans="1:1">
      <c r="A313" s="409"/>
    </row>
    <row r="314" spans="1:1">
      <c r="A314" s="409"/>
    </row>
    <row r="315" spans="1:1">
      <c r="A315" s="409"/>
    </row>
    <row r="316" spans="1:1">
      <c r="A316" s="409"/>
    </row>
    <row r="317" spans="1:1">
      <c r="A317" s="409"/>
    </row>
    <row r="318" spans="1:1">
      <c r="A318" s="409"/>
    </row>
    <row r="319" spans="1:1">
      <c r="A319" s="409"/>
    </row>
    <row r="320" spans="1:1">
      <c r="A320" s="409"/>
    </row>
    <row r="321" spans="1:1">
      <c r="A321" s="409"/>
    </row>
    <row r="322" spans="1:1">
      <c r="A322" s="409"/>
    </row>
    <row r="323" spans="1:1">
      <c r="A323" s="409"/>
    </row>
    <row r="324" spans="1:1">
      <c r="A324" s="409"/>
    </row>
    <row r="325" spans="1:1">
      <c r="A325" s="409"/>
    </row>
    <row r="326" spans="1:1">
      <c r="A326" s="409"/>
    </row>
    <row r="327" spans="1:1">
      <c r="A327" s="409"/>
    </row>
    <row r="328" spans="1:1">
      <c r="A328" s="409"/>
    </row>
    <row r="329" spans="1:1">
      <c r="A329" s="409"/>
    </row>
    <row r="330" spans="1:1">
      <c r="A330" s="409"/>
    </row>
    <row r="331" spans="1:1">
      <c r="A331" s="409"/>
    </row>
    <row r="332" spans="1:1">
      <c r="A332" s="409"/>
    </row>
    <row r="333" spans="1:1">
      <c r="A333" s="409"/>
    </row>
    <row r="334" spans="1:1">
      <c r="A334" s="409"/>
    </row>
    <row r="335" spans="1:1">
      <c r="A335" s="409"/>
    </row>
    <row r="336" spans="1:1">
      <c r="A336" s="409"/>
    </row>
    <row r="337" spans="1:1">
      <c r="A337" s="409"/>
    </row>
    <row r="338" spans="1:1">
      <c r="A338" s="409"/>
    </row>
    <row r="339" spans="1:1">
      <c r="A339" s="409"/>
    </row>
    <row r="340" spans="1:1">
      <c r="A340" s="409"/>
    </row>
    <row r="341" spans="1:1">
      <c r="A341" s="409"/>
    </row>
    <row r="342" spans="1:1">
      <c r="A342" s="409"/>
    </row>
    <row r="343" spans="1:1">
      <c r="A343" s="409"/>
    </row>
    <row r="344" spans="1:1">
      <c r="A344" s="409"/>
    </row>
    <row r="345" spans="1:1">
      <c r="A345" s="409"/>
    </row>
    <row r="346" spans="1:1">
      <c r="A346" s="409"/>
    </row>
    <row r="347" spans="1:1">
      <c r="A347" s="409"/>
    </row>
    <row r="348" spans="1:1">
      <c r="A348" s="409"/>
    </row>
    <row r="349" spans="1:1">
      <c r="A349" s="409"/>
    </row>
    <row r="350" spans="1:1">
      <c r="A350" s="409"/>
    </row>
    <row r="351" spans="1:1">
      <c r="A351" s="409"/>
    </row>
    <row r="352" spans="1:1">
      <c r="A352" s="409"/>
    </row>
    <row r="353" spans="1:1">
      <c r="A353" s="409"/>
    </row>
    <row r="354" spans="1:1">
      <c r="A354" s="409"/>
    </row>
    <row r="355" spans="1:1">
      <c r="A355" s="409"/>
    </row>
    <row r="356" spans="1:1">
      <c r="A356" s="409"/>
    </row>
    <row r="357" spans="1:1">
      <c r="A357" s="409"/>
    </row>
    <row r="358" spans="1:1">
      <c r="A358" s="409"/>
    </row>
    <row r="359" spans="1:1">
      <c r="A359" s="409"/>
    </row>
    <row r="360" spans="1:1">
      <c r="A360" s="409"/>
    </row>
    <row r="361" spans="1:1">
      <c r="A361" s="409"/>
    </row>
    <row r="362" spans="1:1">
      <c r="A362" s="409"/>
    </row>
    <row r="363" spans="1:1">
      <c r="A363" s="409"/>
    </row>
    <row r="364" spans="1:1">
      <c r="A364" s="409"/>
    </row>
    <row r="365" spans="1:1">
      <c r="A365" s="409"/>
    </row>
    <row r="366" spans="1:1">
      <c r="A366" s="409"/>
    </row>
    <row r="367" spans="1:1">
      <c r="A367" s="409"/>
    </row>
    <row r="368" spans="1:1">
      <c r="A368" s="409"/>
    </row>
    <row r="369" spans="1:1">
      <c r="A369" s="409"/>
    </row>
    <row r="370" spans="1:1">
      <c r="A370" s="409"/>
    </row>
    <row r="371" spans="1:1">
      <c r="A371" s="409"/>
    </row>
    <row r="372" spans="1:1">
      <c r="A372" s="409"/>
    </row>
    <row r="373" spans="1:1">
      <c r="A373" s="409"/>
    </row>
    <row r="374" spans="1:1">
      <c r="A374" s="409"/>
    </row>
    <row r="375" spans="1:1">
      <c r="A375" s="409"/>
    </row>
    <row r="376" spans="1:1">
      <c r="A376" s="409"/>
    </row>
    <row r="377" spans="1:1">
      <c r="A377" s="409"/>
    </row>
    <row r="378" spans="1:1">
      <c r="A378" s="409"/>
    </row>
    <row r="379" spans="1:1">
      <c r="A379" s="409"/>
    </row>
    <row r="380" spans="1:1">
      <c r="A380" s="409"/>
    </row>
    <row r="381" spans="1:1">
      <c r="A381" s="409"/>
    </row>
    <row r="382" spans="1:1">
      <c r="A382" s="409"/>
    </row>
    <row r="383" spans="1:1">
      <c r="A383" s="409"/>
    </row>
    <row r="384" spans="1:1">
      <c r="A384" s="409"/>
    </row>
    <row r="385" spans="1:1">
      <c r="A385" s="409"/>
    </row>
    <row r="386" spans="1:1">
      <c r="A386" s="409"/>
    </row>
    <row r="387" spans="1:1">
      <c r="A387" s="409"/>
    </row>
    <row r="388" spans="1:1">
      <c r="A388" s="409"/>
    </row>
    <row r="389" spans="1:1">
      <c r="A389" s="409"/>
    </row>
    <row r="390" spans="1:1">
      <c r="A390" s="409"/>
    </row>
    <row r="391" spans="1:1">
      <c r="A391" s="409"/>
    </row>
    <row r="392" spans="1:1">
      <c r="A392" s="409"/>
    </row>
    <row r="393" spans="1:1">
      <c r="A393" s="409"/>
    </row>
    <row r="394" spans="1:1">
      <c r="A394" s="409"/>
    </row>
    <row r="395" spans="1:1">
      <c r="A395" s="409"/>
    </row>
    <row r="396" spans="1:1">
      <c r="A396" s="409"/>
    </row>
    <row r="397" spans="1:1">
      <c r="A397" s="409"/>
    </row>
    <row r="398" spans="1:1">
      <c r="A398" s="409"/>
    </row>
    <row r="399" spans="1:1">
      <c r="A399" s="409"/>
    </row>
    <row r="400" spans="1:1">
      <c r="A400" s="409"/>
    </row>
    <row r="401" spans="1:1">
      <c r="A401" s="409"/>
    </row>
    <row r="402" spans="1:1">
      <c r="A402" s="409"/>
    </row>
    <row r="403" spans="1:1">
      <c r="A403" s="409"/>
    </row>
    <row r="404" spans="1:1">
      <c r="A404" s="409"/>
    </row>
    <row r="405" spans="1:1">
      <c r="A405" s="409"/>
    </row>
    <row r="406" spans="1:1">
      <c r="A406" s="409"/>
    </row>
    <row r="407" spans="1:1">
      <c r="A407" s="409"/>
    </row>
    <row r="408" spans="1:1">
      <c r="A408" s="409"/>
    </row>
    <row r="409" spans="1:1">
      <c r="A409" s="409"/>
    </row>
    <row r="410" spans="1:1">
      <c r="A410" s="409"/>
    </row>
    <row r="411" spans="1:1">
      <c r="A411" s="409"/>
    </row>
    <row r="412" spans="1:1">
      <c r="A412" s="409"/>
    </row>
    <row r="413" spans="1:1">
      <c r="A413" s="409"/>
    </row>
    <row r="414" spans="1:1">
      <c r="A414" s="409"/>
    </row>
    <row r="415" spans="1:1">
      <c r="A415" s="409"/>
    </row>
    <row r="416" spans="1:1">
      <c r="A416" s="409"/>
    </row>
    <row r="417" spans="1:1">
      <c r="A417" s="409"/>
    </row>
    <row r="418" spans="1:1">
      <c r="A418" s="409"/>
    </row>
    <row r="419" spans="1:1">
      <c r="A419" s="409"/>
    </row>
    <row r="420" spans="1:1">
      <c r="A420" s="409"/>
    </row>
    <row r="421" spans="1:1">
      <c r="A421" s="409"/>
    </row>
    <row r="422" spans="1:1">
      <c r="A422" s="409"/>
    </row>
    <row r="423" spans="1:1">
      <c r="A423" s="409"/>
    </row>
    <row r="424" spans="1:1">
      <c r="A424" s="409"/>
    </row>
    <row r="425" spans="1:1">
      <c r="A425" s="409"/>
    </row>
    <row r="426" spans="1:1">
      <c r="A426" s="409"/>
    </row>
    <row r="427" spans="1:1">
      <c r="A427" s="409"/>
    </row>
    <row r="428" spans="1:1">
      <c r="A428" s="409"/>
    </row>
    <row r="429" spans="1:1">
      <c r="A429" s="409"/>
    </row>
    <row r="430" spans="1:1">
      <c r="A430" s="409"/>
    </row>
    <row r="431" spans="1:1">
      <c r="A431" s="409"/>
    </row>
    <row r="432" spans="1:1">
      <c r="A432" s="409"/>
    </row>
    <row r="433" spans="1:1">
      <c r="A433" s="409"/>
    </row>
    <row r="434" spans="1:1">
      <c r="A434" s="409"/>
    </row>
    <row r="435" spans="1:1">
      <c r="A435" s="409"/>
    </row>
    <row r="436" spans="1:1">
      <c r="A436" s="409"/>
    </row>
    <row r="437" spans="1:1">
      <c r="A437" s="409"/>
    </row>
    <row r="438" spans="1:1">
      <c r="A438" s="409"/>
    </row>
    <row r="439" spans="1:1">
      <c r="A439" s="409"/>
    </row>
    <row r="440" spans="1:1">
      <c r="A440" s="409"/>
    </row>
    <row r="441" spans="1:1">
      <c r="A441" s="409"/>
    </row>
    <row r="442" spans="1:1">
      <c r="A442" s="409"/>
    </row>
    <row r="443" spans="1:1">
      <c r="A443" s="409"/>
    </row>
    <row r="444" spans="1:1">
      <c r="A444" s="409"/>
    </row>
    <row r="445" spans="1:1">
      <c r="A445" s="409"/>
    </row>
    <row r="446" spans="1:1">
      <c r="A446" s="409"/>
    </row>
    <row r="447" spans="1:1">
      <c r="A447" s="409"/>
    </row>
    <row r="448" spans="1:1">
      <c r="A448" s="409"/>
    </row>
    <row r="449" spans="1:1">
      <c r="A449" s="409"/>
    </row>
    <row r="450" spans="1:1">
      <c r="A450" s="409"/>
    </row>
    <row r="451" spans="1:1">
      <c r="A451" s="409"/>
    </row>
    <row r="452" spans="1:1">
      <c r="A452" s="409"/>
    </row>
    <row r="453" spans="1:1">
      <c r="A453" s="409"/>
    </row>
    <row r="454" spans="1:1">
      <c r="A454" s="409"/>
    </row>
    <row r="455" spans="1:1">
      <c r="A455" s="409"/>
    </row>
    <row r="456" spans="1:1">
      <c r="A456" s="409"/>
    </row>
    <row r="457" spans="1:1">
      <c r="A457" s="409"/>
    </row>
    <row r="458" spans="1:1">
      <c r="A458" s="409"/>
    </row>
    <row r="459" spans="1:1">
      <c r="A459" s="409"/>
    </row>
    <row r="460" spans="1:1">
      <c r="A460" s="409"/>
    </row>
    <row r="461" spans="1:1">
      <c r="A461" s="409"/>
    </row>
    <row r="462" spans="1:1">
      <c r="A462" s="409"/>
    </row>
    <row r="463" spans="1:1">
      <c r="A463" s="409"/>
    </row>
    <row r="464" spans="1:1">
      <c r="A464" s="409"/>
    </row>
    <row r="465" spans="1:1">
      <c r="A465" s="409"/>
    </row>
    <row r="466" spans="1:1">
      <c r="A466" s="409"/>
    </row>
    <row r="467" spans="1:1">
      <c r="A467" s="409"/>
    </row>
    <row r="468" spans="1:1">
      <c r="A468" s="409"/>
    </row>
    <row r="469" spans="1:1">
      <c r="A469" s="409"/>
    </row>
    <row r="470" spans="1:1">
      <c r="A470" s="409"/>
    </row>
    <row r="471" spans="1:1">
      <c r="A471" s="409"/>
    </row>
    <row r="472" spans="1:1">
      <c r="A472" s="409"/>
    </row>
    <row r="473" spans="1:1">
      <c r="A473" s="409"/>
    </row>
    <row r="474" spans="1:1">
      <c r="A474" s="409"/>
    </row>
    <row r="475" spans="1:1">
      <c r="A475" s="409"/>
    </row>
    <row r="476" spans="1:1">
      <c r="A476" s="409"/>
    </row>
    <row r="477" spans="1:1">
      <c r="A477" s="409"/>
    </row>
    <row r="478" spans="1:1">
      <c r="A478" s="409"/>
    </row>
    <row r="479" spans="1:1">
      <c r="A479" s="409"/>
    </row>
    <row r="480" spans="1:1">
      <c r="A480" s="409"/>
    </row>
    <row r="481" spans="1:1">
      <c r="A481" s="409"/>
    </row>
    <row r="482" spans="1:1">
      <c r="A482" s="409"/>
    </row>
    <row r="483" spans="1:1">
      <c r="A483" s="409"/>
    </row>
    <row r="484" spans="1:1">
      <c r="A484" s="409"/>
    </row>
    <row r="485" spans="1:1">
      <c r="A485" s="409"/>
    </row>
    <row r="486" spans="1:1">
      <c r="A486" s="409"/>
    </row>
    <row r="487" spans="1:1">
      <c r="A487" s="409"/>
    </row>
    <row r="488" spans="1:1">
      <c r="A488" s="409"/>
    </row>
    <row r="489" spans="1:1">
      <c r="A489" s="409"/>
    </row>
    <row r="490" spans="1:1">
      <c r="A490" s="409"/>
    </row>
    <row r="491" spans="1:1">
      <c r="A491" s="409"/>
    </row>
    <row r="492" spans="1:1">
      <c r="A492" s="409"/>
    </row>
    <row r="493" spans="1:1">
      <c r="A493" s="409"/>
    </row>
    <row r="494" spans="1:1">
      <c r="A494" s="409"/>
    </row>
    <row r="495" spans="1:1">
      <c r="A495" s="409"/>
    </row>
    <row r="496" spans="1:1">
      <c r="A496" s="409"/>
    </row>
    <row r="497" spans="1:1">
      <c r="A497" s="409"/>
    </row>
    <row r="498" spans="1:1">
      <c r="A498" s="409"/>
    </row>
    <row r="499" spans="1:1">
      <c r="A499" s="409"/>
    </row>
    <row r="500" spans="1:1">
      <c r="A500" s="409"/>
    </row>
    <row r="501" spans="1:1">
      <c r="A501" s="409"/>
    </row>
    <row r="502" spans="1:1">
      <c r="A502" s="409"/>
    </row>
    <row r="503" spans="1:1">
      <c r="A503" s="409"/>
    </row>
    <row r="504" spans="1:1">
      <c r="A504" s="409"/>
    </row>
    <row r="505" spans="1:1">
      <c r="A505" s="409"/>
    </row>
    <row r="506" spans="1:1">
      <c r="A506" s="409"/>
    </row>
    <row r="507" spans="1:1">
      <c r="A507" s="409"/>
    </row>
    <row r="508" spans="1:1">
      <c r="A508" s="409"/>
    </row>
    <row r="509" spans="1:1">
      <c r="A509" s="409"/>
    </row>
    <row r="510" spans="1:1">
      <c r="A510" s="409"/>
    </row>
    <row r="511" spans="1:1">
      <c r="A511" s="409"/>
    </row>
    <row r="512" spans="1:1">
      <c r="A512" s="409"/>
    </row>
    <row r="513" spans="1:1">
      <c r="A513" s="409"/>
    </row>
    <row r="514" spans="1:1">
      <c r="A514" s="409"/>
    </row>
    <row r="515" spans="1:1">
      <c r="A515" s="409"/>
    </row>
    <row r="516" spans="1:1">
      <c r="A516" s="409"/>
    </row>
    <row r="517" spans="1:1">
      <c r="A517" s="409"/>
    </row>
    <row r="518" spans="1:1">
      <c r="A518" s="409"/>
    </row>
    <row r="519" spans="1:1">
      <c r="A519" s="409"/>
    </row>
    <row r="520" spans="1:1">
      <c r="A520" s="409"/>
    </row>
    <row r="521" spans="1:1">
      <c r="A521" s="409"/>
    </row>
    <row r="522" spans="1:1">
      <c r="A522" s="409"/>
    </row>
    <row r="523" spans="1:1">
      <c r="A523" s="409"/>
    </row>
    <row r="524" spans="1:1">
      <c r="A524" s="409"/>
    </row>
    <row r="525" spans="1:1">
      <c r="A525" s="409"/>
    </row>
    <row r="526" spans="1:1">
      <c r="A526" s="409"/>
    </row>
    <row r="527" spans="1:1">
      <c r="A527" s="409"/>
    </row>
    <row r="528" spans="1:1">
      <c r="A528" s="409"/>
    </row>
    <row r="529" spans="1:1">
      <c r="A529" s="409"/>
    </row>
    <row r="530" spans="1:1">
      <c r="A530" s="409"/>
    </row>
    <row r="531" spans="1:1">
      <c r="A531" s="409"/>
    </row>
    <row r="532" spans="1:1">
      <c r="A532" s="409"/>
    </row>
    <row r="533" spans="1:1">
      <c r="A533" s="409"/>
    </row>
    <row r="534" spans="1:1">
      <c r="A534" s="409"/>
    </row>
    <row r="535" spans="1:1">
      <c r="A535" s="409"/>
    </row>
    <row r="536" spans="1:1">
      <c r="A536" s="409"/>
    </row>
    <row r="537" spans="1:1">
      <c r="A537" s="409"/>
    </row>
    <row r="538" spans="1:1">
      <c r="A538" s="409"/>
    </row>
    <row r="539" spans="1:1">
      <c r="A539" s="409"/>
    </row>
    <row r="540" spans="1:1">
      <c r="A540" s="409"/>
    </row>
    <row r="541" spans="1:1">
      <c r="A541" s="409"/>
    </row>
    <row r="542" spans="1:1">
      <c r="A542" s="409"/>
    </row>
    <row r="543" spans="1:1">
      <c r="A543" s="409"/>
    </row>
    <row r="544" spans="1:1">
      <c r="A544" s="409"/>
    </row>
    <row r="545" spans="1:1">
      <c r="A545" s="409"/>
    </row>
    <row r="546" spans="1:1">
      <c r="A546" s="409"/>
    </row>
    <row r="547" spans="1:1">
      <c r="A547" s="409"/>
    </row>
    <row r="548" spans="1:1">
      <c r="A548" s="409"/>
    </row>
    <row r="549" spans="1:1">
      <c r="A549" s="409"/>
    </row>
    <row r="550" spans="1:1">
      <c r="A550" s="409"/>
    </row>
    <row r="551" spans="1:1">
      <c r="A551" s="409"/>
    </row>
    <row r="552" spans="1:1">
      <c r="A552" s="409"/>
    </row>
    <row r="553" spans="1:1">
      <c r="A553" s="409"/>
    </row>
    <row r="554" spans="1:1">
      <c r="A554" s="409"/>
    </row>
    <row r="555" spans="1:1">
      <c r="A555" s="409"/>
    </row>
    <row r="556" spans="1:1">
      <c r="A556" s="409"/>
    </row>
    <row r="557" spans="1:1">
      <c r="A557" s="409"/>
    </row>
    <row r="558" spans="1:1">
      <c r="A558" s="409"/>
    </row>
    <row r="559" spans="1:1">
      <c r="A559" s="409"/>
    </row>
    <row r="560" spans="1:1">
      <c r="A560" s="409"/>
    </row>
    <row r="561" spans="1:1">
      <c r="A561" s="409"/>
    </row>
    <row r="562" spans="1:1">
      <c r="A562" s="409"/>
    </row>
    <row r="563" spans="1:1">
      <c r="A563" s="409"/>
    </row>
    <row r="564" spans="1:1">
      <c r="A564" s="409"/>
    </row>
    <row r="565" spans="1:1">
      <c r="A565" s="409"/>
    </row>
    <row r="566" spans="1:1">
      <c r="A566" s="409"/>
    </row>
    <row r="567" spans="1:1">
      <c r="A567" s="409"/>
    </row>
    <row r="568" spans="1:1">
      <c r="A568" s="409"/>
    </row>
    <row r="569" spans="1:1">
      <c r="A569" s="409"/>
    </row>
    <row r="570" spans="1:1">
      <c r="A570" s="409"/>
    </row>
    <row r="571" spans="1:1">
      <c r="A571" s="409"/>
    </row>
    <row r="572" spans="1:1">
      <c r="A572" s="409"/>
    </row>
    <row r="573" spans="1:1">
      <c r="A573" s="409"/>
    </row>
    <row r="574" spans="1:1">
      <c r="A574" s="409"/>
    </row>
    <row r="575" spans="1:1">
      <c r="A575" s="409"/>
    </row>
    <row r="576" spans="1:1">
      <c r="A576" s="409"/>
    </row>
    <row r="577" spans="1:1">
      <c r="A577" s="409"/>
    </row>
    <row r="578" spans="1:1">
      <c r="A578" s="409"/>
    </row>
    <row r="579" spans="1:1">
      <c r="A579" s="409"/>
    </row>
    <row r="580" spans="1:1">
      <c r="A580" s="409"/>
    </row>
    <row r="581" spans="1:1">
      <c r="A581" s="409"/>
    </row>
    <row r="582" spans="1:1">
      <c r="A582" s="409"/>
    </row>
    <row r="583" spans="1:1">
      <c r="A583" s="409"/>
    </row>
    <row r="584" spans="1:1">
      <c r="A584" s="409"/>
    </row>
    <row r="585" spans="1:1">
      <c r="A585" s="409"/>
    </row>
    <row r="586" spans="1:1">
      <c r="A586" s="409"/>
    </row>
    <row r="587" spans="1:1">
      <c r="A587" s="409"/>
    </row>
    <row r="588" spans="1:1">
      <c r="A588" s="409"/>
    </row>
    <row r="589" spans="1:1">
      <c r="A589" s="409"/>
    </row>
    <row r="590" spans="1:1">
      <c r="A590" s="409"/>
    </row>
    <row r="591" spans="1:1">
      <c r="A591" s="409"/>
    </row>
    <row r="592" spans="1:1">
      <c r="A592" s="409"/>
    </row>
    <row r="593" spans="1:1">
      <c r="A593" s="409"/>
    </row>
    <row r="594" spans="1:1">
      <c r="A594" s="409"/>
    </row>
    <row r="595" spans="1:1">
      <c r="A595" s="409"/>
    </row>
    <row r="596" spans="1:1">
      <c r="A596" s="409"/>
    </row>
    <row r="597" spans="1:1">
      <c r="A597" s="409"/>
    </row>
    <row r="598" spans="1:1">
      <c r="A598" s="409"/>
    </row>
    <row r="599" spans="1:1">
      <c r="A599" s="409"/>
    </row>
    <row r="600" spans="1:1">
      <c r="A600" s="409"/>
    </row>
    <row r="601" spans="1:1">
      <c r="A601" s="409"/>
    </row>
    <row r="602" spans="1:1">
      <c r="A602" s="409"/>
    </row>
    <row r="603" spans="1:1">
      <c r="A603" s="409"/>
    </row>
    <row r="604" spans="1:1">
      <c r="A604" s="409"/>
    </row>
    <row r="605" spans="1:1">
      <c r="A605" s="409"/>
    </row>
    <row r="606" spans="1:1">
      <c r="A606" s="409"/>
    </row>
    <row r="607" spans="1:1">
      <c r="A607" s="409"/>
    </row>
    <row r="608" spans="1:1">
      <c r="A608" s="409"/>
    </row>
    <row r="609" spans="1:1">
      <c r="A609" s="409"/>
    </row>
    <row r="610" spans="1:1">
      <c r="A610" s="409"/>
    </row>
    <row r="611" spans="1:1">
      <c r="A611" s="409"/>
    </row>
    <row r="612" spans="1:1">
      <c r="A612" s="409"/>
    </row>
    <row r="613" spans="1:1">
      <c r="A613" s="409"/>
    </row>
    <row r="614" spans="1:1">
      <c r="A614" s="409"/>
    </row>
    <row r="615" spans="1:1">
      <c r="A615" s="409"/>
    </row>
    <row r="616" spans="1:1">
      <c r="A616" s="409"/>
    </row>
    <row r="617" spans="1:1">
      <c r="A617" s="409"/>
    </row>
    <row r="618" spans="1:1">
      <c r="A618" s="409"/>
    </row>
    <row r="619" spans="1:1">
      <c r="A619" s="409"/>
    </row>
    <row r="620" spans="1:1">
      <c r="A620" s="409"/>
    </row>
    <row r="621" spans="1:1">
      <c r="A621" s="409"/>
    </row>
    <row r="622" spans="1:1">
      <c r="A622" s="409"/>
    </row>
    <row r="623" spans="1:1">
      <c r="A623" s="409"/>
    </row>
    <row r="624" spans="1:1">
      <c r="A624" s="409"/>
    </row>
    <row r="625" spans="1:1">
      <c r="A625" s="409"/>
    </row>
    <row r="626" spans="1:1">
      <c r="A626" s="409"/>
    </row>
    <row r="627" spans="1:1">
      <c r="A627" s="409"/>
    </row>
    <row r="628" spans="1:1">
      <c r="A628" s="409"/>
    </row>
    <row r="629" spans="1:1">
      <c r="A629" s="409"/>
    </row>
    <row r="630" spans="1:1">
      <c r="A630" s="409"/>
    </row>
    <row r="631" spans="1:1">
      <c r="A631" s="409"/>
    </row>
    <row r="632" spans="1:1">
      <c r="A632" s="409"/>
    </row>
    <row r="633" spans="1:1">
      <c r="A633" s="409"/>
    </row>
    <row r="634" spans="1:1">
      <c r="A634" s="409"/>
    </row>
    <row r="635" spans="1:1">
      <c r="A635" s="409"/>
    </row>
    <row r="636" spans="1:1">
      <c r="A636" s="409"/>
    </row>
    <row r="637" spans="1:1">
      <c r="A637" s="409"/>
    </row>
    <row r="638" spans="1:1">
      <c r="A638" s="409"/>
    </row>
    <row r="639" spans="1:1">
      <c r="A639" s="409"/>
    </row>
    <row r="640" spans="1:1">
      <c r="A640" s="409"/>
    </row>
    <row r="641" spans="1:1">
      <c r="A641" s="409"/>
    </row>
    <row r="642" spans="1:1">
      <c r="A642" s="409"/>
    </row>
    <row r="643" spans="1:1">
      <c r="A643" s="409"/>
    </row>
    <row r="644" spans="1:1">
      <c r="A644" s="409"/>
    </row>
    <row r="645" spans="1:1">
      <c r="A645" s="409"/>
    </row>
    <row r="646" spans="1:1">
      <c r="A646" s="409"/>
    </row>
    <row r="647" spans="1:1">
      <c r="A647" s="409"/>
    </row>
    <row r="648" spans="1:1">
      <c r="A648" s="409"/>
    </row>
    <row r="649" spans="1:1">
      <c r="A649" s="409"/>
    </row>
    <row r="650" spans="1:1">
      <c r="A650" s="409"/>
    </row>
    <row r="651" spans="1:1">
      <c r="A651" s="409"/>
    </row>
    <row r="652" spans="1:1">
      <c r="A652" s="409"/>
    </row>
    <row r="653" spans="1:1">
      <c r="A653" s="409"/>
    </row>
    <row r="654" spans="1:1">
      <c r="A654" s="409"/>
    </row>
    <row r="655" spans="1:1">
      <c r="A655" s="409"/>
    </row>
    <row r="656" spans="1:1">
      <c r="A656" s="409"/>
    </row>
    <row r="657" spans="1:1">
      <c r="A657" s="409"/>
    </row>
    <row r="658" spans="1:1">
      <c r="A658" s="409"/>
    </row>
    <row r="659" spans="1:1">
      <c r="A659" s="409"/>
    </row>
    <row r="660" spans="1:1">
      <c r="A660" s="409"/>
    </row>
    <row r="661" spans="1:1">
      <c r="A661" s="409"/>
    </row>
    <row r="662" spans="1:1">
      <c r="A662" s="409"/>
    </row>
    <row r="663" spans="1:1">
      <c r="A663" s="409"/>
    </row>
    <row r="664" spans="1:1">
      <c r="A664" s="409"/>
    </row>
    <row r="665" spans="1:1">
      <c r="A665" s="409"/>
    </row>
    <row r="666" spans="1:1">
      <c r="A666" s="409"/>
    </row>
    <row r="667" spans="1:1">
      <c r="A667" s="409"/>
    </row>
    <row r="668" spans="1:1">
      <c r="A668" s="409"/>
    </row>
    <row r="669" spans="1:1">
      <c r="A669" s="409"/>
    </row>
    <row r="670" spans="1:1">
      <c r="A670" s="409"/>
    </row>
    <row r="671" spans="1:1">
      <c r="A671" s="409"/>
    </row>
    <row r="672" spans="1:1">
      <c r="A672" s="409"/>
    </row>
    <row r="673" spans="1:1">
      <c r="A673" s="409"/>
    </row>
    <row r="674" spans="1:1">
      <c r="A674" s="409"/>
    </row>
    <row r="675" spans="1:1">
      <c r="A675" s="409"/>
    </row>
    <row r="676" spans="1:1">
      <c r="A676" s="409"/>
    </row>
    <row r="677" spans="1:1">
      <c r="A677" s="409"/>
    </row>
    <row r="678" spans="1:1">
      <c r="A678" s="409"/>
    </row>
    <row r="679" spans="1:1">
      <c r="A679" s="409"/>
    </row>
    <row r="680" spans="1:1">
      <c r="A680" s="409"/>
    </row>
    <row r="681" spans="1:1">
      <c r="A681" s="409"/>
    </row>
    <row r="682" spans="1:1">
      <c r="A682" s="409"/>
    </row>
    <row r="683" spans="1:1">
      <c r="A683" s="409"/>
    </row>
    <row r="684" spans="1:1">
      <c r="A684" s="409"/>
    </row>
    <row r="685" spans="1:1">
      <c r="A685" s="409"/>
    </row>
    <row r="686" spans="1:1">
      <c r="A686" s="409"/>
    </row>
    <row r="687" spans="1:1">
      <c r="A687" s="409"/>
    </row>
    <row r="688" spans="1:1">
      <c r="A688" s="409"/>
    </row>
    <row r="689" spans="1:1">
      <c r="A689" s="409"/>
    </row>
    <row r="690" spans="1:1">
      <c r="A690" s="409"/>
    </row>
    <row r="691" spans="1:1">
      <c r="A691" s="409"/>
    </row>
    <row r="692" spans="1:1">
      <c r="A692" s="409"/>
    </row>
    <row r="693" spans="1:1">
      <c r="A693" s="409"/>
    </row>
    <row r="694" spans="1:1">
      <c r="A694" s="409"/>
    </row>
    <row r="695" spans="1:1">
      <c r="A695" s="409"/>
    </row>
    <row r="696" spans="1:1">
      <c r="A696" s="409"/>
    </row>
    <row r="697" spans="1:1">
      <c r="A697" s="409"/>
    </row>
    <row r="698" spans="1:1">
      <c r="A698" s="409"/>
    </row>
    <row r="699" spans="1:1">
      <c r="A699" s="409"/>
    </row>
    <row r="700" spans="1:1">
      <c r="A700" s="409"/>
    </row>
    <row r="701" spans="1:1">
      <c r="A701" s="409"/>
    </row>
    <row r="702" spans="1:1">
      <c r="A702" s="409"/>
    </row>
    <row r="703" spans="1:1">
      <c r="A703" s="409"/>
    </row>
    <row r="704" spans="1:1">
      <c r="A704" s="409"/>
    </row>
    <row r="705" spans="1:1">
      <c r="A705" s="409"/>
    </row>
    <row r="706" spans="1:1">
      <c r="A706" s="409"/>
    </row>
    <row r="707" spans="1:1">
      <c r="A707" s="409"/>
    </row>
    <row r="708" spans="1:1">
      <c r="A708" s="409"/>
    </row>
    <row r="709" spans="1:1">
      <c r="A709" s="409"/>
    </row>
    <row r="710" spans="1:1">
      <c r="A710" s="409"/>
    </row>
    <row r="711" spans="1:1">
      <c r="A711" s="409"/>
    </row>
    <row r="712" spans="1:1">
      <c r="A712" s="409"/>
    </row>
    <row r="713" spans="1:1">
      <c r="A713" s="409"/>
    </row>
    <row r="714" spans="1:1">
      <c r="A714" s="409"/>
    </row>
    <row r="715" spans="1:1">
      <c r="A715" s="409"/>
    </row>
    <row r="716" spans="1:1">
      <c r="A716" s="409"/>
    </row>
    <row r="717" spans="1:1">
      <c r="A717" s="409"/>
    </row>
    <row r="718" spans="1:1">
      <c r="A718" s="409"/>
    </row>
    <row r="719" spans="1:1">
      <c r="A719" s="409"/>
    </row>
    <row r="720" spans="1:1">
      <c r="A720" s="409"/>
    </row>
    <row r="721" spans="1:1">
      <c r="A721" s="409"/>
    </row>
    <row r="722" spans="1:1">
      <c r="A722" s="409"/>
    </row>
    <row r="723" spans="1:1">
      <c r="A723" s="409"/>
    </row>
    <row r="724" spans="1:1">
      <c r="A724" s="409"/>
    </row>
    <row r="725" spans="1:1">
      <c r="A725" s="409"/>
    </row>
    <row r="726" spans="1:1">
      <c r="A726" s="409"/>
    </row>
    <row r="727" spans="1:1">
      <c r="A727" s="409"/>
    </row>
    <row r="728" spans="1:1">
      <c r="A728" s="409"/>
    </row>
    <row r="729" spans="1:1">
      <c r="A729" s="409"/>
    </row>
    <row r="730" spans="1:1">
      <c r="A730" s="409"/>
    </row>
    <row r="731" spans="1:1">
      <c r="A731" s="409"/>
    </row>
    <row r="732" spans="1:1">
      <c r="A732" s="409"/>
    </row>
    <row r="733" spans="1:1">
      <c r="A733" s="409"/>
    </row>
    <row r="734" spans="1:1">
      <c r="A734" s="409"/>
    </row>
    <row r="735" spans="1:1">
      <c r="A735" s="409"/>
    </row>
    <row r="736" spans="1:1">
      <c r="A736" s="409"/>
    </row>
    <row r="737" spans="1:1">
      <c r="A737" s="409"/>
    </row>
    <row r="738" spans="1:1">
      <c r="A738" s="409"/>
    </row>
    <row r="739" spans="1:1">
      <c r="A739" s="409"/>
    </row>
    <row r="740" spans="1:1">
      <c r="A740" s="409"/>
    </row>
    <row r="741" spans="1:1">
      <c r="A741" s="409"/>
    </row>
    <row r="742" spans="1:1">
      <c r="A742" s="409"/>
    </row>
    <row r="743" spans="1:1">
      <c r="A743" s="409"/>
    </row>
    <row r="744" spans="1:1">
      <c r="A744" s="409"/>
    </row>
    <row r="745" spans="1:1">
      <c r="A745" s="409"/>
    </row>
    <row r="746" spans="1:1">
      <c r="A746" s="409"/>
    </row>
    <row r="747" spans="1:1">
      <c r="A747" s="409"/>
    </row>
    <row r="748" spans="1:1">
      <c r="A748" s="409"/>
    </row>
    <row r="749" spans="1:1">
      <c r="A749" s="409"/>
    </row>
    <row r="750" spans="1:1">
      <c r="A750" s="409"/>
    </row>
    <row r="751" spans="1:1">
      <c r="A751" s="409"/>
    </row>
    <row r="752" spans="1:1">
      <c r="A752" s="409"/>
    </row>
    <row r="753" spans="1:1">
      <c r="A753" s="409"/>
    </row>
    <row r="754" spans="1:1">
      <c r="A754" s="409"/>
    </row>
    <row r="755" spans="1:1">
      <c r="A755" s="409"/>
    </row>
    <row r="756" spans="1:1">
      <c r="A756" s="409"/>
    </row>
    <row r="757" spans="1:1">
      <c r="A757" s="409"/>
    </row>
    <row r="758" spans="1:1">
      <c r="A758" s="409"/>
    </row>
    <row r="759" spans="1:1">
      <c r="A759" s="409"/>
    </row>
    <row r="760" spans="1:1">
      <c r="A760" s="409"/>
    </row>
    <row r="761" spans="1:1">
      <c r="A761" s="409"/>
    </row>
    <row r="762" spans="1:1">
      <c r="A762" s="409"/>
    </row>
    <row r="763" spans="1:1">
      <c r="A763" s="409"/>
    </row>
    <row r="764" spans="1:1">
      <c r="A764" s="409"/>
    </row>
    <row r="765" spans="1:1">
      <c r="A765" s="409"/>
    </row>
    <row r="766" spans="1:1">
      <c r="A766" s="409"/>
    </row>
    <row r="767" spans="1:1">
      <c r="A767" s="409"/>
    </row>
    <row r="768" spans="1:1">
      <c r="A768" s="409"/>
    </row>
    <row r="769" spans="1:1">
      <c r="A769" s="409"/>
    </row>
    <row r="770" spans="1:1">
      <c r="A770" s="409"/>
    </row>
    <row r="771" spans="1:1">
      <c r="A771" s="409"/>
    </row>
    <row r="772" spans="1:1">
      <c r="A772" s="409"/>
    </row>
    <row r="773" spans="1:1">
      <c r="A773" s="409"/>
    </row>
    <row r="774" spans="1:1">
      <c r="A774" s="409"/>
    </row>
    <row r="775" spans="1:1">
      <c r="A775" s="409"/>
    </row>
    <row r="776" spans="1:1">
      <c r="A776" s="409"/>
    </row>
    <row r="777" spans="1:1">
      <c r="A777" s="409"/>
    </row>
    <row r="778" spans="1:1">
      <c r="A778" s="409"/>
    </row>
    <row r="779" spans="1:1">
      <c r="A779" s="409"/>
    </row>
    <row r="780" spans="1:1">
      <c r="A780" s="409"/>
    </row>
    <row r="781" spans="1:1">
      <c r="A781" s="409"/>
    </row>
    <row r="782" spans="1:1">
      <c r="A782" s="409"/>
    </row>
    <row r="783" spans="1:1">
      <c r="A783" s="409"/>
    </row>
    <row r="784" spans="1:1">
      <c r="A784" s="409"/>
    </row>
    <row r="785" spans="1:1">
      <c r="A785" s="409"/>
    </row>
    <row r="786" spans="1:1">
      <c r="A786" s="409"/>
    </row>
    <row r="787" spans="1:1">
      <c r="A787" s="409"/>
    </row>
    <row r="788" spans="1:1">
      <c r="A788" s="409"/>
    </row>
    <row r="789" spans="1:1">
      <c r="A789" s="409"/>
    </row>
    <row r="790" spans="1:1">
      <c r="A790" s="409"/>
    </row>
    <row r="791" spans="1:1">
      <c r="A791" s="409"/>
    </row>
    <row r="792" spans="1:1">
      <c r="A792" s="409"/>
    </row>
    <row r="793" spans="1:1">
      <c r="A793" s="409"/>
    </row>
    <row r="794" spans="1:1">
      <c r="A794" s="409"/>
    </row>
    <row r="795" spans="1:1">
      <c r="A795" s="409"/>
    </row>
    <row r="796" spans="1:1">
      <c r="A796" s="409"/>
    </row>
    <row r="797" spans="1:1">
      <c r="A797" s="409"/>
    </row>
    <row r="798" spans="1:1">
      <c r="A798" s="409"/>
    </row>
    <row r="799" spans="1:1">
      <c r="A799" s="409"/>
    </row>
    <row r="800" spans="1:1">
      <c r="A800" s="409"/>
    </row>
    <row r="801" spans="1:1">
      <c r="A801" s="409"/>
    </row>
    <row r="802" spans="1:1">
      <c r="A802" s="409"/>
    </row>
    <row r="803" spans="1:1">
      <c r="A803" s="409"/>
    </row>
    <row r="804" spans="1:1">
      <c r="A804" s="409"/>
    </row>
    <row r="805" spans="1:1">
      <c r="A805" s="409"/>
    </row>
    <row r="806" spans="1:1">
      <c r="A806" s="409"/>
    </row>
    <row r="807" spans="1:1">
      <c r="A807" s="409"/>
    </row>
    <row r="808" spans="1:1">
      <c r="A808" s="409"/>
    </row>
    <row r="809" spans="1:1">
      <c r="A809" s="409"/>
    </row>
    <row r="810" spans="1:1">
      <c r="A810" s="409"/>
    </row>
    <row r="811" spans="1:1">
      <c r="A811" s="409"/>
    </row>
    <row r="812" spans="1:1">
      <c r="A812" s="409"/>
    </row>
    <row r="813" spans="1:1">
      <c r="A813" s="409"/>
    </row>
    <row r="814" spans="1:1">
      <c r="A814" s="409"/>
    </row>
    <row r="815" spans="1:1">
      <c r="A815" s="409"/>
    </row>
    <row r="816" spans="1:1">
      <c r="A816" s="409"/>
    </row>
    <row r="817" spans="1:1">
      <c r="A817" s="409"/>
    </row>
    <row r="818" spans="1:1">
      <c r="A818" s="409"/>
    </row>
    <row r="819" spans="1:1">
      <c r="A819" s="409"/>
    </row>
    <row r="820" spans="1:1">
      <c r="A820" s="409"/>
    </row>
    <row r="821" spans="1:1">
      <c r="A821" s="409"/>
    </row>
    <row r="822" spans="1:1">
      <c r="A822" s="409"/>
    </row>
    <row r="823" spans="1:1">
      <c r="A823" s="409"/>
    </row>
    <row r="824" spans="1:1">
      <c r="A824" s="409"/>
    </row>
    <row r="825" spans="1:1">
      <c r="A825" s="409"/>
    </row>
    <row r="826" spans="1:1">
      <c r="A826" s="409"/>
    </row>
    <row r="827" spans="1:1">
      <c r="A827" s="409"/>
    </row>
    <row r="828" spans="1:1">
      <c r="A828" s="409"/>
    </row>
    <row r="829" spans="1:1">
      <c r="A829" s="409"/>
    </row>
    <row r="830" spans="1:1">
      <c r="A830" s="409"/>
    </row>
    <row r="831" spans="1:1">
      <c r="A831" s="409"/>
    </row>
    <row r="832" spans="1:1">
      <c r="A832" s="409"/>
    </row>
    <row r="833" spans="1:1">
      <c r="A833" s="409"/>
    </row>
    <row r="834" spans="1:1">
      <c r="A834" s="409"/>
    </row>
    <row r="835" spans="1:1">
      <c r="A835" s="409"/>
    </row>
    <row r="836" spans="1:1">
      <c r="A836" s="409"/>
    </row>
    <row r="837" spans="1:1">
      <c r="A837" s="409"/>
    </row>
    <row r="838" spans="1:1">
      <c r="A838" s="409"/>
    </row>
    <row r="839" spans="1:1">
      <c r="A839" s="409"/>
    </row>
    <row r="840" spans="1:1">
      <c r="A840" s="409"/>
    </row>
    <row r="841" spans="1:1">
      <c r="A841" s="409"/>
    </row>
    <row r="842" spans="1:1">
      <c r="A842" s="409"/>
    </row>
    <row r="843" spans="1:1">
      <c r="A843" s="409"/>
    </row>
    <row r="844" spans="1:1">
      <c r="A844" s="409"/>
    </row>
    <row r="845" spans="1:1">
      <c r="A845" s="409"/>
    </row>
    <row r="846" spans="1:1">
      <c r="A846" s="409"/>
    </row>
    <row r="847" spans="1:1">
      <c r="A847" s="409"/>
    </row>
    <row r="848" spans="1:1">
      <c r="A848" s="409"/>
    </row>
    <row r="849" spans="1:1">
      <c r="A849" s="409"/>
    </row>
    <row r="850" spans="1:1">
      <c r="A850" s="409"/>
    </row>
    <row r="851" spans="1:1">
      <c r="A851" s="409"/>
    </row>
    <row r="852" spans="1:1">
      <c r="A852" s="409"/>
    </row>
    <row r="853" spans="1:1">
      <c r="A853" s="409"/>
    </row>
    <row r="854" spans="1:1">
      <c r="A854" s="409"/>
    </row>
    <row r="855" spans="1:1">
      <c r="A855" s="409"/>
    </row>
    <row r="856" spans="1:1">
      <c r="A856" s="409"/>
    </row>
    <row r="857" spans="1:1">
      <c r="A857" s="409"/>
    </row>
    <row r="858" spans="1:1">
      <c r="A858" s="409"/>
    </row>
    <row r="859" spans="1:1">
      <c r="A859" s="409"/>
    </row>
    <row r="860" spans="1:1">
      <c r="A860" s="409"/>
    </row>
    <row r="861" spans="1:1">
      <c r="A861" s="409"/>
    </row>
    <row r="862" spans="1:1">
      <c r="A862" s="409"/>
    </row>
    <row r="863" spans="1:1">
      <c r="A863" s="409"/>
    </row>
    <row r="864" spans="1:1">
      <c r="A864" s="409"/>
    </row>
    <row r="865" spans="1:1">
      <c r="A865" s="409"/>
    </row>
    <row r="866" spans="1:1">
      <c r="A866" s="409"/>
    </row>
    <row r="867" spans="1:1">
      <c r="A867" s="409"/>
    </row>
    <row r="868" spans="1:1">
      <c r="A868" s="409"/>
    </row>
    <row r="869" spans="1:1">
      <c r="A869" s="409"/>
    </row>
    <row r="870" spans="1:1">
      <c r="A870" s="409"/>
    </row>
    <row r="871" spans="1:1">
      <c r="A871" s="409"/>
    </row>
    <row r="872" spans="1:1">
      <c r="A872" s="409"/>
    </row>
    <row r="873" spans="1:1">
      <c r="A873" s="409"/>
    </row>
    <row r="874" spans="1:1">
      <c r="A874" s="409"/>
    </row>
    <row r="875" spans="1:1">
      <c r="A875" s="409"/>
    </row>
    <row r="876" spans="1:1">
      <c r="A876" s="409"/>
    </row>
    <row r="877" spans="1:1">
      <c r="A877" s="409"/>
    </row>
    <row r="878" spans="1:1">
      <c r="A878" s="409"/>
    </row>
    <row r="879" spans="1:1">
      <c r="A879" s="409"/>
    </row>
    <row r="880" spans="1:1">
      <c r="A880" s="409"/>
    </row>
    <row r="881" spans="1:1">
      <c r="A881" s="409"/>
    </row>
    <row r="882" spans="1:1">
      <c r="A882" s="409"/>
    </row>
    <row r="883" spans="1:1">
      <c r="A883" s="409"/>
    </row>
    <row r="884" spans="1:1">
      <c r="A884" s="409"/>
    </row>
    <row r="885" spans="1:1">
      <c r="A885" s="409"/>
    </row>
    <row r="886" spans="1:1">
      <c r="A886" s="409"/>
    </row>
    <row r="887" spans="1:1">
      <c r="A887" s="409"/>
    </row>
    <row r="888" spans="1:1">
      <c r="A888" s="409"/>
    </row>
    <row r="889" spans="1:1">
      <c r="A889" s="409"/>
    </row>
    <row r="890" spans="1:1">
      <c r="A890" s="409"/>
    </row>
    <row r="891" spans="1:1">
      <c r="A891" s="409"/>
    </row>
    <row r="892" spans="1:1">
      <c r="A892" s="409"/>
    </row>
    <row r="893" spans="1:1">
      <c r="A893" s="409"/>
    </row>
    <row r="894" spans="1:1">
      <c r="A894" s="409"/>
    </row>
    <row r="895" spans="1:1">
      <c r="A895" s="409"/>
    </row>
    <row r="896" spans="1:1">
      <c r="A896" s="409"/>
    </row>
    <row r="897" spans="1:1">
      <c r="A897" s="409"/>
    </row>
    <row r="898" spans="1:1">
      <c r="A898" s="409"/>
    </row>
    <row r="899" spans="1:1">
      <c r="A899" s="409"/>
    </row>
    <row r="900" spans="1:1">
      <c r="A900" s="409"/>
    </row>
    <row r="901" spans="1:1">
      <c r="A901" s="409"/>
    </row>
    <row r="902" spans="1:1">
      <c r="A902" s="409"/>
    </row>
    <row r="903" spans="1:1">
      <c r="A903" s="409"/>
    </row>
    <row r="904" spans="1:1">
      <c r="A904" s="409"/>
    </row>
    <row r="905" spans="1:1">
      <c r="A905" s="409"/>
    </row>
    <row r="906" spans="1:1">
      <c r="A906" s="409"/>
    </row>
    <row r="907" spans="1:1">
      <c r="A907" s="409"/>
    </row>
    <row r="908" spans="1:1">
      <c r="A908" s="409"/>
    </row>
    <row r="909" spans="1:1">
      <c r="A909" s="409"/>
    </row>
    <row r="910" spans="1:1">
      <c r="A910" s="409"/>
    </row>
    <row r="911" spans="1:1">
      <c r="A911" s="409"/>
    </row>
    <row r="912" spans="1:1">
      <c r="A912" s="409"/>
    </row>
    <row r="913" spans="1:1">
      <c r="A913" s="409"/>
    </row>
    <row r="914" spans="1:1">
      <c r="A914" s="409"/>
    </row>
    <row r="915" spans="1:1">
      <c r="A915" s="409"/>
    </row>
    <row r="916" spans="1:1">
      <c r="A916" s="409"/>
    </row>
    <row r="917" spans="1:1">
      <c r="A917" s="409"/>
    </row>
    <row r="918" spans="1:1">
      <c r="A918" s="409"/>
    </row>
    <row r="919" spans="1:1">
      <c r="A919" s="409"/>
    </row>
    <row r="920" spans="1:1">
      <c r="A920" s="409"/>
    </row>
    <row r="921" spans="1:1">
      <c r="A921" s="409"/>
    </row>
    <row r="922" spans="1:1">
      <c r="A922" s="409"/>
    </row>
    <row r="923" spans="1:1">
      <c r="A923" s="409"/>
    </row>
    <row r="924" spans="1:1">
      <c r="A924" s="409"/>
    </row>
    <row r="925" spans="1:1">
      <c r="A925" s="409"/>
    </row>
    <row r="926" spans="1:1">
      <c r="A926" s="409"/>
    </row>
    <row r="927" spans="1:1">
      <c r="A927" s="409"/>
    </row>
    <row r="928" spans="1:1">
      <c r="A928" s="409"/>
    </row>
    <row r="929" spans="1:1">
      <c r="A929" s="409"/>
    </row>
    <row r="930" spans="1:1">
      <c r="A930" s="409"/>
    </row>
    <row r="931" spans="1:1">
      <c r="A931" s="409"/>
    </row>
    <row r="932" spans="1:1">
      <c r="A932" s="409"/>
    </row>
    <row r="933" spans="1:1">
      <c r="A933" s="409"/>
    </row>
    <row r="934" spans="1:1">
      <c r="A934" s="409"/>
    </row>
    <row r="935" spans="1:1">
      <c r="A935" s="409"/>
    </row>
    <row r="936" spans="1:1">
      <c r="A936" s="409"/>
    </row>
    <row r="937" spans="1:1">
      <c r="A937" s="409"/>
    </row>
    <row r="938" spans="1:1">
      <c r="A938" s="409"/>
    </row>
    <row r="939" spans="1:1">
      <c r="A939" s="409"/>
    </row>
    <row r="940" spans="1:1">
      <c r="A940" s="409"/>
    </row>
    <row r="941" spans="1:1">
      <c r="A941" s="409"/>
    </row>
    <row r="942" spans="1:1">
      <c r="A942" s="409"/>
    </row>
    <row r="943" spans="1:1">
      <c r="A943" s="409"/>
    </row>
    <row r="944" spans="1:1">
      <c r="A944" s="409"/>
    </row>
    <row r="945" spans="1:1">
      <c r="A945" s="409"/>
    </row>
    <row r="946" spans="1:1">
      <c r="A946" s="409"/>
    </row>
    <row r="947" spans="1:1">
      <c r="A947" s="409"/>
    </row>
    <row r="948" spans="1:1">
      <c r="A948" s="409"/>
    </row>
    <row r="949" spans="1:1">
      <c r="A949" s="409"/>
    </row>
    <row r="950" spans="1:1">
      <c r="A950" s="409"/>
    </row>
    <row r="951" spans="1:1">
      <c r="A951" s="409"/>
    </row>
    <row r="952" spans="1:1">
      <c r="A952" s="409"/>
    </row>
    <row r="953" spans="1:1">
      <c r="A953" s="409"/>
    </row>
    <row r="954" spans="1:1">
      <c r="A954" s="409"/>
    </row>
    <row r="955" spans="1:1">
      <c r="A955" s="409"/>
    </row>
    <row r="956" spans="1:1">
      <c r="A956" s="409"/>
    </row>
    <row r="957" spans="1:1">
      <c r="A957" s="409"/>
    </row>
    <row r="958" spans="1:1">
      <c r="A958" s="409"/>
    </row>
    <row r="959" spans="1:1">
      <c r="A959" s="409"/>
    </row>
    <row r="960" spans="1:1">
      <c r="A960" s="409"/>
    </row>
    <row r="961" spans="1:1">
      <c r="A961" s="409"/>
    </row>
    <row r="962" spans="1:1">
      <c r="A962" s="409"/>
    </row>
    <row r="963" spans="1:1">
      <c r="A963" s="409"/>
    </row>
    <row r="964" spans="1:1">
      <c r="A964" s="409"/>
    </row>
    <row r="965" spans="1:1">
      <c r="A965" s="409"/>
    </row>
    <row r="966" spans="1:1">
      <c r="A966" s="409"/>
    </row>
    <row r="967" spans="1:1">
      <c r="A967" s="409"/>
    </row>
    <row r="968" spans="1:1">
      <c r="A968" s="409"/>
    </row>
    <row r="969" spans="1:1">
      <c r="A969" s="409"/>
    </row>
    <row r="970" spans="1:1">
      <c r="A970" s="409"/>
    </row>
    <row r="971" spans="1:1">
      <c r="A971" s="409"/>
    </row>
    <row r="972" spans="1:1">
      <c r="A972" s="409"/>
    </row>
    <row r="973" spans="1:1">
      <c r="A973" s="409"/>
    </row>
    <row r="974" spans="1:1">
      <c r="A974" s="409"/>
    </row>
    <row r="975" spans="1:1">
      <c r="A975" s="409"/>
    </row>
    <row r="976" spans="1:1">
      <c r="A976" s="409"/>
    </row>
    <row r="977" spans="1:1">
      <c r="A977" s="409"/>
    </row>
    <row r="978" spans="1:1">
      <c r="A978" s="409"/>
    </row>
    <row r="979" spans="1:1">
      <c r="A979" s="409"/>
    </row>
    <row r="980" spans="1:1">
      <c r="A980" s="409"/>
    </row>
    <row r="981" spans="1:1">
      <c r="A981" s="409"/>
    </row>
    <row r="982" spans="1:1">
      <c r="A982" s="409"/>
    </row>
    <row r="983" spans="1:1">
      <c r="A983" s="409"/>
    </row>
    <row r="984" spans="1:1">
      <c r="A984" s="409"/>
    </row>
    <row r="985" spans="1:1">
      <c r="A985" s="409"/>
    </row>
    <row r="986" spans="1:1">
      <c r="A986" s="409"/>
    </row>
    <row r="987" spans="1:1">
      <c r="A987" s="409"/>
    </row>
    <row r="988" spans="1:1">
      <c r="A988" s="409"/>
    </row>
    <row r="989" spans="1:1">
      <c r="A989" s="409"/>
    </row>
    <row r="990" spans="1:1">
      <c r="A990" s="409"/>
    </row>
    <row r="991" spans="1:1">
      <c r="A991" s="409"/>
    </row>
    <row r="992" spans="1:1">
      <c r="A992" s="409"/>
    </row>
    <row r="993" spans="1:1">
      <c r="A993" s="409"/>
    </row>
    <row r="994" spans="1:1">
      <c r="A994" s="409"/>
    </row>
    <row r="995" spans="1:1">
      <c r="A995" s="409"/>
    </row>
    <row r="996" spans="1:1">
      <c r="A996" s="409"/>
    </row>
    <row r="997" spans="1:1">
      <c r="A997" s="409"/>
    </row>
    <row r="998" spans="1:1">
      <c r="A998" s="409"/>
    </row>
    <row r="999" spans="1:1">
      <c r="A999" s="409"/>
    </row>
    <row r="1000" spans="1:1">
      <c r="A1000" s="409"/>
    </row>
    <row r="1001" spans="1:1">
      <c r="A1001" s="409"/>
    </row>
    <row r="1002" spans="1:1">
      <c r="A1002" s="409"/>
    </row>
    <row r="1003" spans="1:1">
      <c r="A1003" s="409"/>
    </row>
    <row r="1004" spans="1:1">
      <c r="A1004" s="409"/>
    </row>
    <row r="1005" spans="1:1">
      <c r="A1005" s="409"/>
    </row>
    <row r="1006" spans="1:1">
      <c r="A1006" s="409"/>
    </row>
    <row r="1007" spans="1:1">
      <c r="A1007" s="409"/>
    </row>
    <row r="1008" spans="1:1">
      <c r="A1008" s="409"/>
    </row>
    <row r="1009" spans="1:1">
      <c r="A1009" s="409"/>
    </row>
    <row r="1010" spans="1:1">
      <c r="A1010" s="409"/>
    </row>
    <row r="1011" spans="1:1">
      <c r="A1011" s="409"/>
    </row>
    <row r="1012" spans="1:1">
      <c r="A1012" s="409"/>
    </row>
    <row r="1013" spans="1:1">
      <c r="A1013" s="409"/>
    </row>
    <row r="1014" spans="1:1">
      <c r="A1014" s="409"/>
    </row>
    <row r="1015" spans="1:1">
      <c r="A1015" s="409"/>
    </row>
    <row r="1016" spans="1:1">
      <c r="A1016" s="409"/>
    </row>
    <row r="1017" spans="1:1">
      <c r="A1017" s="409"/>
    </row>
    <row r="1018" spans="1:1">
      <c r="A1018" s="409"/>
    </row>
    <row r="1019" spans="1:1">
      <c r="A1019" s="409"/>
    </row>
    <row r="1020" spans="1:1">
      <c r="A1020" s="409"/>
    </row>
    <row r="1021" spans="1:1">
      <c r="A1021" s="409"/>
    </row>
    <row r="1022" spans="1:1">
      <c r="A1022" s="409"/>
    </row>
    <row r="1023" spans="1:1">
      <c r="A1023" s="409"/>
    </row>
    <row r="1024" spans="1:1">
      <c r="A1024" s="409"/>
    </row>
    <row r="1025" spans="1:1">
      <c r="A1025" s="409"/>
    </row>
    <row r="1026" spans="1:1">
      <c r="A1026" s="409"/>
    </row>
    <row r="1027" spans="1:1">
      <c r="A1027" s="409"/>
    </row>
    <row r="1028" spans="1:1">
      <c r="A1028" s="409"/>
    </row>
    <row r="1029" spans="1:1">
      <c r="A1029" s="409"/>
    </row>
    <row r="1030" spans="1:1">
      <c r="A1030" s="409"/>
    </row>
    <row r="1031" spans="1:1">
      <c r="A1031" s="409"/>
    </row>
    <row r="1032" spans="1:1">
      <c r="A1032" s="409"/>
    </row>
    <row r="1033" spans="1:1">
      <c r="A1033" s="409"/>
    </row>
    <row r="1034" spans="1:1">
      <c r="A1034" s="409"/>
    </row>
    <row r="1035" spans="1:1">
      <c r="A1035" s="409"/>
    </row>
    <row r="1036" spans="1:1">
      <c r="A1036" s="409"/>
    </row>
    <row r="1037" spans="1:1">
      <c r="A1037" s="409"/>
    </row>
    <row r="1038" spans="1:1">
      <c r="A1038" s="409"/>
    </row>
    <row r="1039" spans="1:1">
      <c r="A1039" s="409"/>
    </row>
    <row r="1040" spans="1:1">
      <c r="A1040" s="409"/>
    </row>
    <row r="1041" spans="1:1">
      <c r="A1041" s="409"/>
    </row>
    <row r="1042" spans="1:1">
      <c r="A1042" s="409"/>
    </row>
    <row r="1043" spans="1:1">
      <c r="A1043" s="409"/>
    </row>
    <row r="1044" spans="1:1">
      <c r="A1044" s="409"/>
    </row>
    <row r="1045" spans="1:1">
      <c r="A1045" s="409"/>
    </row>
    <row r="1046" spans="1:1">
      <c r="A1046" s="409"/>
    </row>
    <row r="1047" spans="1:1">
      <c r="A1047" s="409"/>
    </row>
    <row r="1048" spans="1:1">
      <c r="A1048" s="409"/>
    </row>
    <row r="1049" spans="1:1">
      <c r="A1049" s="409"/>
    </row>
    <row r="1050" spans="1:1">
      <c r="A1050" s="409"/>
    </row>
    <row r="1051" spans="1:1">
      <c r="A1051" s="409"/>
    </row>
    <row r="1052" spans="1:1">
      <c r="A1052" s="409"/>
    </row>
    <row r="1053" spans="1:1">
      <c r="A1053" s="409"/>
    </row>
    <row r="1054" spans="1:1">
      <c r="A1054" s="409"/>
    </row>
    <row r="1055" spans="1:1">
      <c r="A1055" s="409"/>
    </row>
    <row r="1056" spans="1:1">
      <c r="A1056" s="409"/>
    </row>
    <row r="1057" spans="1:1">
      <c r="A1057" s="409"/>
    </row>
    <row r="1058" spans="1:1">
      <c r="A1058" s="409"/>
    </row>
    <row r="1059" spans="1:1">
      <c r="A1059" s="409"/>
    </row>
    <row r="1060" spans="1:1">
      <c r="A1060" s="409"/>
    </row>
    <row r="1061" spans="1:1">
      <c r="A1061" s="409"/>
    </row>
    <row r="1062" spans="1:1">
      <c r="A1062" s="409"/>
    </row>
    <row r="1063" spans="1:1">
      <c r="A1063" s="409"/>
    </row>
    <row r="1064" spans="1:1">
      <c r="A1064" s="409"/>
    </row>
    <row r="1065" spans="1:1">
      <c r="A1065" s="409"/>
    </row>
    <row r="1066" spans="1:1">
      <c r="A1066" s="409"/>
    </row>
    <row r="1067" spans="1:1">
      <c r="A1067" s="409"/>
    </row>
    <row r="1068" spans="1:1">
      <c r="A1068" s="409"/>
    </row>
    <row r="1069" spans="1:1">
      <c r="A1069" s="409"/>
    </row>
    <row r="1070" spans="1:1">
      <c r="A1070" s="409"/>
    </row>
    <row r="1071" spans="1:1">
      <c r="A1071" s="409"/>
    </row>
    <row r="1072" spans="1:1">
      <c r="A1072" s="409"/>
    </row>
    <row r="1073" spans="1:1">
      <c r="A1073" s="409"/>
    </row>
    <row r="1074" spans="1:1">
      <c r="A1074" s="409"/>
    </row>
    <row r="1075" spans="1:1">
      <c r="A1075" s="409"/>
    </row>
    <row r="1076" spans="1:1">
      <c r="A1076" s="409"/>
    </row>
    <row r="1077" spans="1:1">
      <c r="A1077" s="409"/>
    </row>
    <row r="1078" spans="1:1">
      <c r="A1078" s="409"/>
    </row>
    <row r="1079" spans="1:1">
      <c r="A1079" s="409"/>
    </row>
    <row r="1080" spans="1:1">
      <c r="A1080" s="409"/>
    </row>
    <row r="1081" spans="1:1">
      <c r="A1081" s="409"/>
    </row>
    <row r="1082" spans="1:1">
      <c r="A1082" s="409"/>
    </row>
    <row r="1083" spans="1:1">
      <c r="A1083" s="409"/>
    </row>
    <row r="1084" spans="1:1">
      <c r="A1084" s="409"/>
    </row>
    <row r="1085" spans="1:1">
      <c r="A1085" s="409"/>
    </row>
    <row r="1086" spans="1:1">
      <c r="A1086" s="409"/>
    </row>
    <row r="1087" spans="1:1">
      <c r="A1087" s="409"/>
    </row>
    <row r="1088" spans="1:1">
      <c r="A1088" s="409"/>
    </row>
    <row r="1089" spans="1:1">
      <c r="A1089" s="409"/>
    </row>
    <row r="1090" spans="1:1">
      <c r="A1090" s="409"/>
    </row>
    <row r="1091" spans="1:1">
      <c r="A1091" s="409"/>
    </row>
    <row r="1092" spans="1:1">
      <c r="A1092" s="409"/>
    </row>
    <row r="1093" spans="1:1">
      <c r="A1093" s="409"/>
    </row>
    <row r="1094" spans="1:1">
      <c r="A1094" s="409"/>
    </row>
    <row r="1095" spans="1:1">
      <c r="A1095" s="409"/>
    </row>
    <row r="1096" spans="1:1">
      <c r="A1096" s="409"/>
    </row>
    <row r="1097" spans="1:1">
      <c r="A1097" s="409"/>
    </row>
    <row r="1098" spans="1:1">
      <c r="A1098" s="409"/>
    </row>
    <row r="1099" spans="1:1">
      <c r="A1099" s="409"/>
    </row>
    <row r="1100" spans="1:1">
      <c r="A1100" s="409"/>
    </row>
    <row r="1101" spans="1:1">
      <c r="A1101" s="409"/>
    </row>
    <row r="1102" spans="1:1">
      <c r="A1102" s="409"/>
    </row>
    <row r="1103" spans="1:1">
      <c r="A1103" s="409"/>
    </row>
    <row r="1104" spans="1:1">
      <c r="A1104" s="409"/>
    </row>
    <row r="1105" spans="1:1">
      <c r="A1105" s="409"/>
    </row>
    <row r="1106" spans="1:1">
      <c r="A1106" s="409"/>
    </row>
    <row r="1107" spans="1:1">
      <c r="A1107" s="409"/>
    </row>
    <row r="1108" spans="1:1">
      <c r="A1108" s="409"/>
    </row>
    <row r="1109" spans="1:1">
      <c r="A1109" s="409"/>
    </row>
    <row r="1110" spans="1:1">
      <c r="A1110" s="409"/>
    </row>
    <row r="1111" spans="1:1">
      <c r="A1111" s="409"/>
    </row>
    <row r="1112" spans="1:1">
      <c r="A1112" s="409"/>
    </row>
    <row r="1113" spans="1:1">
      <c r="A1113" s="409"/>
    </row>
    <row r="1114" spans="1:1">
      <c r="A1114" s="409"/>
    </row>
    <row r="1115" spans="1:1">
      <c r="A1115" s="409"/>
    </row>
    <row r="1116" spans="1:1">
      <c r="A1116" s="409"/>
    </row>
    <row r="1117" spans="1:1">
      <c r="A1117" s="409"/>
    </row>
    <row r="1118" spans="1:1">
      <c r="A1118" s="409"/>
    </row>
    <row r="1119" spans="1:1">
      <c r="A1119" s="409"/>
    </row>
    <row r="1120" spans="1:1">
      <c r="A1120" s="409"/>
    </row>
    <row r="1121" spans="1:1">
      <c r="A1121" s="409"/>
    </row>
    <row r="1122" spans="1:1">
      <c r="A1122" s="409"/>
    </row>
    <row r="1123" spans="1:1">
      <c r="A1123" s="409"/>
    </row>
    <row r="1124" spans="1:1">
      <c r="A1124" s="409"/>
    </row>
    <row r="1125" spans="1:1">
      <c r="A1125" s="409"/>
    </row>
    <row r="1126" spans="1:1">
      <c r="A1126" s="409"/>
    </row>
    <row r="1127" spans="1:1">
      <c r="A1127" s="409"/>
    </row>
    <row r="1128" spans="1:1">
      <c r="A1128" s="409"/>
    </row>
    <row r="1129" spans="1:1">
      <c r="A1129" s="409"/>
    </row>
    <row r="1130" spans="1:1">
      <c r="A1130" s="409"/>
    </row>
    <row r="1131" spans="1:1">
      <c r="A1131" s="409"/>
    </row>
    <row r="1132" spans="1:1">
      <c r="A1132" s="409"/>
    </row>
    <row r="1133" spans="1:1">
      <c r="A1133" s="409"/>
    </row>
    <row r="1134" spans="1:1">
      <c r="A1134" s="409"/>
    </row>
    <row r="1135" spans="1:1">
      <c r="A1135" s="409"/>
    </row>
    <row r="1136" spans="1:1">
      <c r="A1136" s="409"/>
    </row>
    <row r="1137" spans="1:1">
      <c r="A1137" s="409"/>
    </row>
    <row r="1138" spans="1:1">
      <c r="A1138" s="409"/>
    </row>
    <row r="1139" spans="1:1">
      <c r="A1139" s="409"/>
    </row>
    <row r="1140" spans="1:1">
      <c r="A1140" s="409"/>
    </row>
    <row r="1141" spans="1:1">
      <c r="A1141" s="409"/>
    </row>
    <row r="1142" spans="1:1">
      <c r="A1142" s="409"/>
    </row>
    <row r="1143" spans="1:1">
      <c r="A1143" s="409"/>
    </row>
    <row r="1144" spans="1:1">
      <c r="A1144" s="409"/>
    </row>
    <row r="1145" spans="1:1">
      <c r="A1145" s="409"/>
    </row>
    <row r="1146" spans="1:1">
      <c r="A1146" s="409"/>
    </row>
    <row r="1147" spans="1:1">
      <c r="A1147" s="409"/>
    </row>
    <row r="1148" spans="1:1">
      <c r="A1148" s="409"/>
    </row>
    <row r="1149" spans="1:1">
      <c r="A1149" s="409"/>
    </row>
    <row r="1150" spans="1:1">
      <c r="A1150" s="409"/>
    </row>
    <row r="1151" spans="1:1">
      <c r="A1151" s="409"/>
    </row>
    <row r="1152" spans="1:1">
      <c r="A1152" s="409"/>
    </row>
    <row r="1153" spans="1:1">
      <c r="A1153" s="409"/>
    </row>
    <row r="1154" spans="1:1">
      <c r="A1154" s="409"/>
    </row>
    <row r="1155" spans="1:1">
      <c r="A1155" s="409"/>
    </row>
    <row r="1156" spans="1:1">
      <c r="A1156" s="409"/>
    </row>
    <row r="1157" spans="1:1">
      <c r="A1157" s="409"/>
    </row>
    <row r="1158" spans="1:1">
      <c r="A1158" s="409"/>
    </row>
    <row r="1159" spans="1:1">
      <c r="A1159" s="409"/>
    </row>
    <row r="1160" spans="1:1">
      <c r="A1160" s="409"/>
    </row>
    <row r="1161" spans="1:1">
      <c r="A1161" s="409"/>
    </row>
    <row r="1162" spans="1:1">
      <c r="A1162" s="409"/>
    </row>
    <row r="1163" spans="1:1">
      <c r="A1163" s="409"/>
    </row>
    <row r="1164" spans="1:1">
      <c r="A1164" s="409"/>
    </row>
    <row r="1165" spans="1:1">
      <c r="A1165" s="409"/>
    </row>
    <row r="1166" spans="1:1">
      <c r="A1166" s="409"/>
    </row>
    <row r="1167" spans="1:1">
      <c r="A1167" s="409"/>
    </row>
    <row r="1168" spans="1:1">
      <c r="A1168" s="409"/>
    </row>
    <row r="1169" spans="1:1">
      <c r="A1169" s="409"/>
    </row>
    <row r="1170" spans="1:1">
      <c r="A1170" s="409"/>
    </row>
    <row r="1171" spans="1:1">
      <c r="A1171" s="409"/>
    </row>
    <row r="1172" spans="1:1">
      <c r="A1172" s="409"/>
    </row>
    <row r="1173" spans="1:1">
      <c r="A1173" s="409"/>
    </row>
    <row r="1174" spans="1:1">
      <c r="A1174" s="409"/>
    </row>
    <row r="1175" spans="1:1">
      <c r="A1175" s="409"/>
    </row>
    <row r="1176" spans="1:1">
      <c r="A1176" s="409"/>
    </row>
    <row r="1177" spans="1:1">
      <c r="A1177" s="409"/>
    </row>
    <row r="1178" spans="1:1">
      <c r="A1178" s="409"/>
    </row>
    <row r="1179" spans="1:1">
      <c r="A1179" s="409"/>
    </row>
    <row r="1180" spans="1:1">
      <c r="A1180" s="409"/>
    </row>
    <row r="1181" spans="1:1">
      <c r="A1181" s="409"/>
    </row>
    <row r="1182" spans="1:1">
      <c r="A1182" s="409"/>
    </row>
    <row r="1183" spans="1:1">
      <c r="A1183" s="409"/>
    </row>
    <row r="1184" spans="1:1">
      <c r="A1184" s="409"/>
    </row>
    <row r="1185" spans="1:1">
      <c r="A1185" s="409"/>
    </row>
    <row r="1186" spans="1:1">
      <c r="A1186" s="409"/>
    </row>
    <row r="1187" spans="1:1">
      <c r="A1187" s="409"/>
    </row>
    <row r="1188" spans="1:1">
      <c r="A1188" s="409"/>
    </row>
    <row r="1189" spans="1:1">
      <c r="A1189" s="409"/>
    </row>
    <row r="1190" spans="1:1">
      <c r="A1190" s="409"/>
    </row>
    <row r="1191" spans="1:1">
      <c r="A1191" s="409"/>
    </row>
    <row r="1192" spans="1:1">
      <c r="A1192" s="409"/>
    </row>
    <row r="1193" spans="1:1">
      <c r="A1193" s="409"/>
    </row>
    <row r="1194" spans="1:1">
      <c r="A1194" s="409"/>
    </row>
    <row r="1195" spans="1:1">
      <c r="A1195" s="409"/>
    </row>
    <row r="1196" spans="1:1">
      <c r="A1196" s="409"/>
    </row>
    <row r="1197" spans="1:1">
      <c r="A1197" s="409"/>
    </row>
    <row r="1198" spans="1:1">
      <c r="A1198" s="409"/>
    </row>
    <row r="1199" spans="1:1">
      <c r="A1199" s="409"/>
    </row>
    <row r="1200" spans="1:1">
      <c r="A1200" s="409"/>
    </row>
    <row r="1201" spans="1:1">
      <c r="A1201" s="409"/>
    </row>
    <row r="1202" spans="1:1">
      <c r="A1202" s="409"/>
    </row>
    <row r="1203" spans="1:1">
      <c r="A1203" s="409"/>
    </row>
    <row r="1204" spans="1:1">
      <c r="A1204" s="409"/>
    </row>
    <row r="1205" spans="1:1">
      <c r="A1205" s="409"/>
    </row>
    <row r="1206" spans="1:1">
      <c r="A1206" s="409"/>
    </row>
    <row r="1207" spans="1:1">
      <c r="A1207" s="409"/>
    </row>
    <row r="1208" spans="1:1">
      <c r="A1208" s="409"/>
    </row>
    <row r="1209" spans="1:1">
      <c r="A1209" s="409"/>
    </row>
    <row r="1210" spans="1:1">
      <c r="A1210" s="409"/>
    </row>
    <row r="1211" spans="1:1">
      <c r="A1211" s="409"/>
    </row>
    <row r="1212" spans="1:1">
      <c r="A1212" s="409"/>
    </row>
    <row r="1213" spans="1:1">
      <c r="A1213" s="409"/>
    </row>
    <row r="1214" spans="1:1">
      <c r="A1214" s="409"/>
    </row>
    <row r="1215" spans="1:1">
      <c r="A1215" s="409"/>
    </row>
    <row r="1216" spans="1:1">
      <c r="A1216" s="409"/>
    </row>
    <row r="1217" spans="1:1">
      <c r="A1217" s="409"/>
    </row>
    <row r="1218" spans="1:1">
      <c r="A1218" s="409"/>
    </row>
    <row r="1219" spans="1:1">
      <c r="A1219" s="409"/>
    </row>
    <row r="1220" spans="1:1">
      <c r="A1220" s="409"/>
    </row>
    <row r="1221" spans="1:1">
      <c r="A1221" s="409"/>
    </row>
    <row r="1222" spans="1:1">
      <c r="A1222" s="409"/>
    </row>
    <row r="1223" spans="1:1">
      <c r="A1223" s="409"/>
    </row>
    <row r="1224" spans="1:1">
      <c r="A1224" s="409"/>
    </row>
    <row r="1225" spans="1:1">
      <c r="A1225" s="409"/>
    </row>
    <row r="1226" spans="1:1">
      <c r="A1226" s="409"/>
    </row>
    <row r="1227" spans="1:1">
      <c r="A1227" s="409"/>
    </row>
    <row r="1228" spans="1:1">
      <c r="A1228" s="409"/>
    </row>
    <row r="1229" spans="1:1">
      <c r="A1229" s="409"/>
    </row>
    <row r="1230" spans="1:1">
      <c r="A1230" s="409"/>
    </row>
    <row r="1231" spans="1:1">
      <c r="A1231" s="409"/>
    </row>
    <row r="1232" spans="1:1">
      <c r="A1232" s="409"/>
    </row>
    <row r="1233" spans="1:1">
      <c r="A1233" s="409"/>
    </row>
    <row r="1234" spans="1:1">
      <c r="A1234" s="409"/>
    </row>
    <row r="1235" spans="1:1">
      <c r="A1235" s="409"/>
    </row>
    <row r="1236" spans="1:1">
      <c r="A1236" s="409"/>
    </row>
    <row r="1237" spans="1:1">
      <c r="A1237" s="409"/>
    </row>
    <row r="1238" spans="1:1">
      <c r="A1238" s="409"/>
    </row>
    <row r="1239" spans="1:1">
      <c r="A1239" s="409"/>
    </row>
    <row r="1240" spans="1:1">
      <c r="A1240" s="409"/>
    </row>
    <row r="1241" spans="1:1">
      <c r="A1241" s="409"/>
    </row>
    <row r="1242" spans="1:1">
      <c r="A1242" s="409"/>
    </row>
    <row r="1243" spans="1:1">
      <c r="A1243" s="409"/>
    </row>
    <row r="1244" spans="1:1">
      <c r="A1244" s="409"/>
    </row>
    <row r="1245" spans="1:1">
      <c r="A1245" s="409"/>
    </row>
    <row r="1246" spans="1:1">
      <c r="A1246" s="409"/>
    </row>
    <row r="1247" spans="1:1">
      <c r="A1247" s="409"/>
    </row>
    <row r="1248" spans="1:1">
      <c r="A1248" s="409"/>
    </row>
    <row r="1249" spans="1:1">
      <c r="A1249" s="409"/>
    </row>
    <row r="1250" spans="1:1">
      <c r="A1250" s="409"/>
    </row>
    <row r="1251" spans="1:1">
      <c r="A1251" s="409"/>
    </row>
    <row r="1252" spans="1:1">
      <c r="A1252" s="409"/>
    </row>
    <row r="1253" spans="1:1">
      <c r="A1253" s="409"/>
    </row>
    <row r="1254" spans="1:1">
      <c r="A1254" s="409"/>
    </row>
    <row r="1255" spans="1:1">
      <c r="A1255" s="409"/>
    </row>
    <row r="1256" spans="1:1">
      <c r="A1256" s="409"/>
    </row>
    <row r="1257" spans="1:1">
      <c r="A1257" s="409"/>
    </row>
    <row r="1258" spans="1:1">
      <c r="A1258" s="409"/>
    </row>
    <row r="1259" spans="1:1">
      <c r="A1259" s="409"/>
    </row>
    <row r="1260" spans="1:1">
      <c r="A1260" s="409"/>
    </row>
    <row r="1261" spans="1:1">
      <c r="A1261" s="409"/>
    </row>
    <row r="1262" spans="1:1">
      <c r="A1262" s="409"/>
    </row>
    <row r="1263" spans="1:1">
      <c r="A1263" s="409"/>
    </row>
    <row r="1264" spans="1:1">
      <c r="A1264" s="409"/>
    </row>
    <row r="1265" spans="1:1">
      <c r="A1265" s="409"/>
    </row>
    <row r="1266" spans="1:1">
      <c r="A1266" s="409"/>
    </row>
    <row r="1267" spans="1:1">
      <c r="A1267" s="409"/>
    </row>
    <row r="1268" spans="1:1">
      <c r="A1268" s="409"/>
    </row>
    <row r="1269" spans="1:1">
      <c r="A1269" s="409"/>
    </row>
    <row r="1270" spans="1:1">
      <c r="A1270" s="409"/>
    </row>
    <row r="1271" spans="1:1">
      <c r="A1271" s="409"/>
    </row>
    <row r="1272" spans="1:1">
      <c r="A1272" s="409"/>
    </row>
    <row r="1273" spans="1:1">
      <c r="A1273" s="409"/>
    </row>
    <row r="1274" spans="1:1">
      <c r="A1274" s="409"/>
    </row>
    <row r="1275" spans="1:1">
      <c r="A1275" s="409"/>
    </row>
    <row r="1276" spans="1:1">
      <c r="A1276" s="409"/>
    </row>
    <row r="1277" spans="1:1">
      <c r="A1277" s="409"/>
    </row>
    <row r="1278" spans="1:1">
      <c r="A1278" s="409"/>
    </row>
    <row r="1279" spans="1:1">
      <c r="A1279" s="409"/>
    </row>
    <row r="1280" spans="1:1">
      <c r="A1280" s="409"/>
    </row>
    <row r="1281" spans="1:1">
      <c r="A1281" s="409"/>
    </row>
    <row r="1282" spans="1:1">
      <c r="A1282" s="409"/>
    </row>
    <row r="1283" spans="1:1">
      <c r="A1283" s="409"/>
    </row>
    <row r="1284" spans="1:1">
      <c r="A1284" s="409"/>
    </row>
    <row r="1285" spans="1:1">
      <c r="A1285" s="409"/>
    </row>
    <row r="1286" spans="1:1">
      <c r="A1286" s="409"/>
    </row>
    <row r="1287" spans="1:1">
      <c r="A1287" s="409"/>
    </row>
    <row r="1288" spans="1:1">
      <c r="A1288" s="409"/>
    </row>
    <row r="1289" spans="1:1">
      <c r="A1289" s="409"/>
    </row>
    <row r="1290" spans="1:1">
      <c r="A1290" s="409"/>
    </row>
    <row r="1291" spans="1:1">
      <c r="A1291" s="409"/>
    </row>
    <row r="1292" spans="1:1">
      <c r="A1292" s="409"/>
    </row>
    <row r="1293" spans="1:1">
      <c r="A1293" s="409"/>
    </row>
    <row r="1294" spans="1:1">
      <c r="A1294" s="409"/>
    </row>
    <row r="1295" spans="1:1">
      <c r="A1295" s="409"/>
    </row>
    <row r="1296" spans="1:1">
      <c r="A1296" s="409"/>
    </row>
    <row r="1297" spans="1:1">
      <c r="A1297" s="409"/>
    </row>
    <row r="1298" spans="1:1">
      <c r="A1298" s="409"/>
    </row>
    <row r="1299" spans="1:1">
      <c r="A1299" s="409"/>
    </row>
    <row r="1300" spans="1:1">
      <c r="A1300" s="409"/>
    </row>
    <row r="1301" spans="1:1">
      <c r="A1301" s="409"/>
    </row>
    <row r="1302" spans="1:1">
      <c r="A1302" s="409"/>
    </row>
    <row r="1303" spans="1:1">
      <c r="A1303" s="409"/>
    </row>
    <row r="1304" spans="1:1">
      <c r="A1304" s="409"/>
    </row>
    <row r="1305" spans="1:1">
      <c r="A1305" s="409"/>
    </row>
    <row r="1306" spans="1:1">
      <c r="A1306" s="409"/>
    </row>
    <row r="1307" spans="1:1">
      <c r="A1307" s="409"/>
    </row>
    <row r="1308" spans="1:1">
      <c r="A1308" s="409"/>
    </row>
    <row r="1309" spans="1:1">
      <c r="A1309" s="409"/>
    </row>
    <row r="1310" spans="1:1">
      <c r="A1310" s="409"/>
    </row>
    <row r="1311" spans="1:1">
      <c r="A1311" s="409"/>
    </row>
    <row r="1312" spans="1:1">
      <c r="A1312" s="409"/>
    </row>
    <row r="1313" spans="1:1">
      <c r="A1313" s="409"/>
    </row>
    <row r="1314" spans="1:1">
      <c r="A1314" s="409"/>
    </row>
    <row r="1315" spans="1:1">
      <c r="A1315" s="409"/>
    </row>
    <row r="1316" spans="1:1">
      <c r="A1316" s="409"/>
    </row>
    <row r="1317" spans="1:1">
      <c r="A1317" s="409"/>
    </row>
    <row r="1318" spans="1:1">
      <c r="A1318" s="409"/>
    </row>
    <row r="1319" spans="1:1">
      <c r="A1319" s="409"/>
    </row>
    <row r="1320" spans="1:1">
      <c r="A1320" s="409"/>
    </row>
    <row r="1321" spans="1:1">
      <c r="A1321" s="409"/>
    </row>
    <row r="1322" spans="1:1">
      <c r="A1322" s="409"/>
    </row>
    <row r="1323" spans="1:1">
      <c r="A1323" s="409"/>
    </row>
    <row r="1324" spans="1:1">
      <c r="A1324" s="409"/>
    </row>
    <row r="1325" spans="1:1">
      <c r="A1325" s="409"/>
    </row>
    <row r="1326" spans="1:1">
      <c r="A1326" s="409"/>
    </row>
    <row r="1327" spans="1:1">
      <c r="A1327" s="409"/>
    </row>
    <row r="1328" spans="1:1">
      <c r="A1328" s="409"/>
    </row>
    <row r="1329" spans="1:1">
      <c r="A1329" s="409"/>
    </row>
    <row r="1330" spans="1:1">
      <c r="A1330" s="409"/>
    </row>
    <row r="1331" spans="1:1">
      <c r="A1331" s="409"/>
    </row>
    <row r="1332" spans="1:1">
      <c r="A1332" s="409"/>
    </row>
    <row r="1333" spans="1:1">
      <c r="A1333" s="409"/>
    </row>
    <row r="1334" spans="1:1">
      <c r="A1334" s="409"/>
    </row>
    <row r="1335" spans="1:1">
      <c r="A1335" s="409"/>
    </row>
    <row r="1336" spans="1:1">
      <c r="A1336" s="409"/>
    </row>
    <row r="1337" spans="1:1">
      <c r="A1337" s="409"/>
    </row>
    <row r="1338" spans="1:1">
      <c r="A1338" s="409"/>
    </row>
    <row r="1339" spans="1:1">
      <c r="A1339" s="409"/>
    </row>
    <row r="1340" spans="1:1">
      <c r="A1340" s="409"/>
    </row>
    <row r="1341" spans="1:1">
      <c r="A1341" s="409"/>
    </row>
    <row r="1342" spans="1:1">
      <c r="A1342" s="409"/>
    </row>
    <row r="1343" spans="1:1">
      <c r="A1343" s="409"/>
    </row>
    <row r="1344" spans="1:1">
      <c r="A1344" s="409"/>
    </row>
    <row r="1345" spans="1:1">
      <c r="A1345" s="409"/>
    </row>
    <row r="1346" spans="1:1">
      <c r="A1346" s="409"/>
    </row>
    <row r="1347" spans="1:1">
      <c r="A1347" s="409"/>
    </row>
    <row r="1348" spans="1:1">
      <c r="A1348" s="409"/>
    </row>
    <row r="1349" spans="1:1">
      <c r="A1349" s="409"/>
    </row>
    <row r="1350" spans="1:1">
      <c r="A1350" s="409"/>
    </row>
    <row r="1351" spans="1:1">
      <c r="A1351" s="409"/>
    </row>
    <row r="1352" spans="1:1">
      <c r="A1352" s="409"/>
    </row>
    <row r="1353" spans="1:1">
      <c r="A1353" s="409"/>
    </row>
    <row r="1354" spans="1:1">
      <c r="A1354" s="409"/>
    </row>
    <row r="1355" spans="1:1">
      <c r="A1355" s="409"/>
    </row>
    <row r="1356" spans="1:1">
      <c r="A1356" s="409"/>
    </row>
    <row r="1357" spans="1:1">
      <c r="A1357" s="409"/>
    </row>
    <row r="1358" spans="1:1">
      <c r="A1358" s="409"/>
    </row>
    <row r="1359" spans="1:1">
      <c r="A1359" s="409"/>
    </row>
    <row r="1360" spans="1:1">
      <c r="A1360" s="409"/>
    </row>
    <row r="1361" spans="1:1">
      <c r="A1361" s="409"/>
    </row>
    <row r="1362" spans="1:1">
      <c r="A1362" s="409"/>
    </row>
    <row r="1363" spans="1:1">
      <c r="A1363" s="409"/>
    </row>
    <row r="1364" spans="1:1">
      <c r="A1364" s="409"/>
    </row>
    <row r="1365" spans="1:1">
      <c r="A1365" s="409"/>
    </row>
    <row r="1366" spans="1:1">
      <c r="A1366" s="409"/>
    </row>
    <row r="1367" spans="1:1">
      <c r="A1367" s="409"/>
    </row>
    <row r="1368" spans="1:1">
      <c r="A1368" s="409"/>
    </row>
    <row r="1369" spans="1:1">
      <c r="A1369" s="409"/>
    </row>
    <row r="1370" spans="1:1">
      <c r="A1370" s="409"/>
    </row>
    <row r="1371" spans="1:1">
      <c r="A1371" s="409"/>
    </row>
    <row r="1372" spans="1:1">
      <c r="A1372" s="409"/>
    </row>
    <row r="1373" spans="1:1">
      <c r="A1373" s="409"/>
    </row>
    <row r="1374" spans="1:1">
      <c r="A1374" s="409"/>
    </row>
    <row r="1375" spans="1:1">
      <c r="A1375" s="409"/>
    </row>
    <row r="1376" spans="1:1">
      <c r="A1376" s="409"/>
    </row>
    <row r="1377" spans="1:1">
      <c r="A1377" s="409"/>
    </row>
    <row r="1378" spans="1:1">
      <c r="A1378" s="409"/>
    </row>
    <row r="1379" spans="1:1">
      <c r="A1379" s="409"/>
    </row>
    <row r="1380" spans="1:1">
      <c r="A1380" s="409"/>
    </row>
    <row r="1381" spans="1:1">
      <c r="A1381" s="409"/>
    </row>
    <row r="1382" spans="1:1">
      <c r="A1382" s="409"/>
    </row>
    <row r="1383" spans="1:1">
      <c r="A1383" s="409"/>
    </row>
    <row r="1384" spans="1:1">
      <c r="A1384" s="409"/>
    </row>
    <row r="1385" spans="1:1">
      <c r="A1385" s="409"/>
    </row>
    <row r="1386" spans="1:1">
      <c r="A1386" s="409"/>
    </row>
    <row r="1387" spans="1:1">
      <c r="A1387" s="409"/>
    </row>
    <row r="1388" spans="1:1">
      <c r="A1388" s="409"/>
    </row>
    <row r="1389" spans="1:1">
      <c r="A1389" s="409"/>
    </row>
    <row r="1390" spans="1:1">
      <c r="A1390" s="409"/>
    </row>
    <row r="1391" spans="1:1">
      <c r="A1391" s="409"/>
    </row>
    <row r="1392" spans="1:1">
      <c r="A1392" s="409"/>
    </row>
    <row r="1393" spans="1:1">
      <c r="A1393" s="409"/>
    </row>
    <row r="1394" spans="1:1">
      <c r="A1394" s="409"/>
    </row>
    <row r="1395" spans="1:1">
      <c r="A1395" s="409"/>
    </row>
    <row r="1396" spans="1:1">
      <c r="A1396" s="409"/>
    </row>
    <row r="1397" spans="1:1">
      <c r="A1397" s="409"/>
    </row>
    <row r="1398" spans="1:1">
      <c r="A1398" s="409"/>
    </row>
    <row r="1399" spans="1:1">
      <c r="A1399" s="409"/>
    </row>
    <row r="1400" spans="1:1">
      <c r="A1400" s="409"/>
    </row>
    <row r="1401" spans="1:1">
      <c r="A1401" s="409"/>
    </row>
    <row r="1402" spans="1:1">
      <c r="A1402" s="409"/>
    </row>
    <row r="1403" spans="1:1">
      <c r="A1403" s="409"/>
    </row>
    <row r="1404" spans="1:1">
      <c r="A1404" s="409"/>
    </row>
    <row r="1405" spans="1:1">
      <c r="A1405" s="409"/>
    </row>
    <row r="1406" spans="1:1">
      <c r="A1406" s="409"/>
    </row>
    <row r="1407" spans="1:1">
      <c r="A1407" s="409"/>
    </row>
    <row r="1408" spans="1:1">
      <c r="A1408" s="409"/>
    </row>
    <row r="1409" spans="1:1">
      <c r="A1409" s="409"/>
    </row>
    <row r="1410" spans="1:1">
      <c r="A1410" s="409"/>
    </row>
    <row r="1411" spans="1:1">
      <c r="A1411" s="409"/>
    </row>
    <row r="1412" spans="1:1">
      <c r="A1412" s="409"/>
    </row>
    <row r="1413" spans="1:1">
      <c r="A1413" s="409"/>
    </row>
    <row r="1414" spans="1:1">
      <c r="A1414" s="409"/>
    </row>
    <row r="1415" spans="1:1">
      <c r="A1415" s="409"/>
    </row>
    <row r="1416" spans="1:1">
      <c r="A1416" s="409"/>
    </row>
    <row r="1417" spans="1:1">
      <c r="A1417" s="409"/>
    </row>
    <row r="1418" spans="1:1">
      <c r="A1418" s="409"/>
    </row>
    <row r="1419" spans="1:1">
      <c r="A1419" s="409"/>
    </row>
    <row r="1420" spans="1:1">
      <c r="A1420" s="409"/>
    </row>
    <row r="1421" spans="1:1">
      <c r="A1421" s="409"/>
    </row>
    <row r="1422" spans="1:1">
      <c r="A1422" s="409"/>
    </row>
    <row r="1423" spans="1:1">
      <c r="A1423" s="409"/>
    </row>
    <row r="1424" spans="1:1">
      <c r="A1424" s="409"/>
    </row>
    <row r="1425" spans="1:1">
      <c r="A1425" s="409"/>
    </row>
    <row r="1426" spans="1:1">
      <c r="A1426" s="409"/>
    </row>
    <row r="1427" spans="1:1">
      <c r="A1427" s="409"/>
    </row>
    <row r="1428" spans="1:1">
      <c r="A1428" s="409"/>
    </row>
    <row r="1429" spans="1:1">
      <c r="A1429" s="409"/>
    </row>
    <row r="1430" spans="1:1">
      <c r="A1430" s="409"/>
    </row>
    <row r="1431" spans="1:1">
      <c r="A1431" s="409"/>
    </row>
    <row r="1432" spans="1:1">
      <c r="A1432" s="409"/>
    </row>
    <row r="1433" spans="1:1">
      <c r="A1433" s="409"/>
    </row>
    <row r="1434" spans="1:1">
      <c r="A1434" s="409"/>
    </row>
    <row r="1435" spans="1:1">
      <c r="A1435" s="409"/>
    </row>
    <row r="1436" spans="1:1">
      <c r="A1436" s="409"/>
    </row>
    <row r="1437" spans="1:1">
      <c r="A1437" s="409"/>
    </row>
    <row r="1438" spans="1:1">
      <c r="A1438" s="409"/>
    </row>
    <row r="1439" spans="1:1">
      <c r="A1439" s="409"/>
    </row>
    <row r="1440" spans="1:1">
      <c r="A1440" s="409"/>
    </row>
    <row r="1441" spans="1:1">
      <c r="A1441" s="409"/>
    </row>
    <row r="1442" spans="1:1">
      <c r="A1442" s="409"/>
    </row>
    <row r="1443" spans="1:1">
      <c r="A1443" s="409"/>
    </row>
    <row r="1444" spans="1:1">
      <c r="A1444" s="409"/>
    </row>
    <row r="1445" spans="1:1">
      <c r="A1445" s="409"/>
    </row>
    <row r="1446" spans="1:1">
      <c r="A1446" s="409"/>
    </row>
    <row r="1447" spans="1:1">
      <c r="A1447" s="409"/>
    </row>
    <row r="1448" spans="1:1">
      <c r="A1448" s="409"/>
    </row>
    <row r="1449" spans="1:1">
      <c r="A1449" s="409"/>
    </row>
    <row r="1450" spans="1:1">
      <c r="A1450" s="409"/>
    </row>
    <row r="1451" spans="1:1">
      <c r="A1451" s="409"/>
    </row>
    <row r="1452" spans="1:1">
      <c r="A1452" s="409"/>
    </row>
    <row r="1453" spans="1:1">
      <c r="A1453" s="409"/>
    </row>
    <row r="1454" spans="1:1">
      <c r="A1454" s="409"/>
    </row>
    <row r="1455" spans="1:1">
      <c r="A1455" s="409"/>
    </row>
    <row r="1456" spans="1:1">
      <c r="A1456" s="409"/>
    </row>
    <row r="1457" spans="1:1">
      <c r="A1457" s="409"/>
    </row>
    <row r="1458" spans="1:1">
      <c r="A1458" s="409"/>
    </row>
    <row r="1459" spans="1:1">
      <c r="A1459" s="409"/>
    </row>
    <row r="1460" spans="1:1">
      <c r="A1460" s="409"/>
    </row>
    <row r="1461" spans="1:1">
      <c r="A1461" s="409"/>
    </row>
    <row r="1462" spans="1:1">
      <c r="A1462" s="409"/>
    </row>
    <row r="1463" spans="1:1">
      <c r="A1463" s="409"/>
    </row>
    <row r="1464" spans="1:1">
      <c r="A1464" s="409"/>
    </row>
    <row r="1465" spans="1:1">
      <c r="A1465" s="409"/>
    </row>
    <row r="1466" spans="1:1">
      <c r="A1466" s="409"/>
    </row>
    <row r="1467" spans="1:1">
      <c r="A1467" s="409"/>
    </row>
    <row r="1468" spans="1:1">
      <c r="A1468" s="409"/>
    </row>
    <row r="1469" spans="1:1">
      <c r="A1469" s="409"/>
    </row>
    <row r="1470" spans="1:1">
      <c r="A1470" s="409"/>
    </row>
    <row r="1471" spans="1:1">
      <c r="A1471" s="409"/>
    </row>
    <row r="1472" spans="1:1">
      <c r="A1472" s="409"/>
    </row>
    <row r="1473" spans="1:1">
      <c r="A1473" s="409"/>
    </row>
    <row r="1474" spans="1:1">
      <c r="A1474" s="409"/>
    </row>
    <row r="1475" spans="1:1">
      <c r="A1475" s="409"/>
    </row>
    <row r="1476" spans="1:1">
      <c r="A1476" s="409"/>
    </row>
    <row r="1477" spans="1:1">
      <c r="A1477" s="409"/>
    </row>
    <row r="1478" spans="1:1">
      <c r="A1478" s="409"/>
    </row>
    <row r="1479" spans="1:1">
      <c r="A1479" s="409"/>
    </row>
    <row r="1480" spans="1:1">
      <c r="A1480" s="409"/>
    </row>
    <row r="1481" spans="1:1">
      <c r="A1481" s="409"/>
    </row>
    <row r="1482" spans="1:1">
      <c r="A1482" s="409"/>
    </row>
    <row r="1483" spans="1:1">
      <c r="A1483" s="409"/>
    </row>
    <row r="1484" spans="1:1">
      <c r="A1484" s="409"/>
    </row>
    <row r="1485" spans="1:1">
      <c r="A1485" s="409"/>
    </row>
    <row r="1486" spans="1:1">
      <c r="A1486" s="409"/>
    </row>
    <row r="1487" spans="1:1">
      <c r="A1487" s="409"/>
    </row>
    <row r="1488" spans="1:1">
      <c r="A1488" s="409"/>
    </row>
    <row r="1489" spans="1:1">
      <c r="A1489" s="409"/>
    </row>
    <row r="1490" spans="1:1">
      <c r="A1490" s="409"/>
    </row>
    <row r="1491" spans="1:1">
      <c r="A1491" s="409"/>
    </row>
    <row r="1492" spans="1:1">
      <c r="A1492" s="409"/>
    </row>
    <row r="1493" spans="1:1">
      <c r="A1493" s="409"/>
    </row>
    <row r="1494" spans="1:1">
      <c r="A1494" s="409"/>
    </row>
    <row r="1495" spans="1:1">
      <c r="A1495" s="409"/>
    </row>
    <row r="1496" spans="1:1">
      <c r="A1496" s="409"/>
    </row>
    <row r="1497" spans="1:1">
      <c r="A1497" s="409"/>
    </row>
    <row r="1498" spans="1:1">
      <c r="A1498" s="409"/>
    </row>
    <row r="1499" spans="1:1">
      <c r="A1499" s="409"/>
    </row>
    <row r="1500" spans="1:1">
      <c r="A1500" s="409"/>
    </row>
    <row r="1501" spans="1:1">
      <c r="A1501" s="409"/>
    </row>
    <row r="1502" spans="1:1">
      <c r="A1502" s="409"/>
    </row>
    <row r="1503" spans="1:1">
      <c r="A1503" s="409"/>
    </row>
    <row r="1504" spans="1:1">
      <c r="A1504" s="409"/>
    </row>
    <row r="1505" spans="1:1">
      <c r="A1505" s="409"/>
    </row>
    <row r="1506" spans="1:1">
      <c r="A1506" s="409"/>
    </row>
    <row r="1507" spans="1:1">
      <c r="A1507" s="409"/>
    </row>
    <row r="1508" spans="1:1">
      <c r="A1508" s="409"/>
    </row>
    <row r="1509" spans="1:1">
      <c r="A1509" s="409"/>
    </row>
    <row r="1510" spans="1:1">
      <c r="A1510" s="409"/>
    </row>
    <row r="1511" spans="1:1">
      <c r="A1511" s="409"/>
    </row>
    <row r="1512" spans="1:1">
      <c r="A1512" s="409"/>
    </row>
    <row r="1513" spans="1:1">
      <c r="A1513" s="409"/>
    </row>
    <row r="1514" spans="1:1">
      <c r="A1514" s="409"/>
    </row>
    <row r="1515" spans="1:1">
      <c r="A1515" s="409"/>
    </row>
    <row r="1516" spans="1:1">
      <c r="A1516" s="409"/>
    </row>
    <row r="1517" spans="1:1">
      <c r="A1517" s="409"/>
    </row>
    <row r="1518" spans="1:1">
      <c r="A1518" s="409"/>
    </row>
    <row r="1519" spans="1:1">
      <c r="A1519" s="409"/>
    </row>
    <row r="1520" spans="1:1">
      <c r="A1520" s="409"/>
    </row>
    <row r="1521" spans="1:1">
      <c r="A1521" s="409"/>
    </row>
    <row r="1522" spans="1:1">
      <c r="A1522" s="409"/>
    </row>
    <row r="1523" spans="1:1">
      <c r="A1523" s="409"/>
    </row>
    <row r="1524" spans="1:1">
      <c r="A1524" s="409"/>
    </row>
    <row r="1525" spans="1:1">
      <c r="A1525" s="409"/>
    </row>
    <row r="1526" spans="1:1">
      <c r="A1526" s="409"/>
    </row>
    <row r="1527" spans="1:1">
      <c r="A1527" s="409"/>
    </row>
    <row r="1528" spans="1:1">
      <c r="A1528" s="409"/>
    </row>
    <row r="1529" spans="1:1">
      <c r="A1529" s="409"/>
    </row>
    <row r="1530" spans="1:1">
      <c r="A1530" s="409"/>
    </row>
    <row r="1531" spans="1:1">
      <c r="A1531" s="409"/>
    </row>
    <row r="1532" spans="1:1">
      <c r="A1532" s="409"/>
    </row>
    <row r="1533" spans="1:1">
      <c r="A1533" s="409"/>
    </row>
    <row r="1534" spans="1:1">
      <c r="A1534" s="409"/>
    </row>
    <row r="1535" spans="1:1">
      <c r="A1535" s="409"/>
    </row>
    <row r="1536" spans="1:1">
      <c r="A1536" s="409"/>
    </row>
    <row r="1537" spans="1:1">
      <c r="A1537" s="409"/>
    </row>
    <row r="1538" spans="1:1">
      <c r="A1538" s="409"/>
    </row>
    <row r="1539" spans="1:1">
      <c r="A1539" s="409"/>
    </row>
    <row r="1540" spans="1:1">
      <c r="A1540" s="409"/>
    </row>
    <row r="1541" spans="1:1">
      <c r="A1541" s="409"/>
    </row>
    <row r="1542" spans="1:1">
      <c r="A1542" s="409"/>
    </row>
    <row r="1543" spans="1:1">
      <c r="A1543" s="409"/>
    </row>
    <row r="1544" spans="1:1">
      <c r="A1544" s="409"/>
    </row>
    <row r="1545" spans="1:1">
      <c r="A1545" s="409"/>
    </row>
    <row r="1546" spans="1:1">
      <c r="A1546" s="409"/>
    </row>
    <row r="1547" spans="1:1">
      <c r="A1547" s="409"/>
    </row>
    <row r="1548" spans="1:1">
      <c r="A1548" s="409"/>
    </row>
    <row r="1549" spans="1:1">
      <c r="A1549" s="409"/>
    </row>
    <row r="1550" spans="1:1">
      <c r="A1550" s="409"/>
    </row>
    <row r="1551" spans="1:1">
      <c r="A1551" s="409"/>
    </row>
    <row r="1552" spans="1:1">
      <c r="A1552" s="409"/>
    </row>
    <row r="1553" spans="1:1">
      <c r="A1553" s="409"/>
    </row>
    <row r="1554" spans="1:1">
      <c r="A1554" s="409"/>
    </row>
    <row r="1555" spans="1:1">
      <c r="A1555" s="409"/>
    </row>
    <row r="1556" spans="1:1">
      <c r="A1556" s="409"/>
    </row>
    <row r="1557" spans="1:1">
      <c r="A1557" s="409"/>
    </row>
    <row r="1558" spans="1:1">
      <c r="A1558" s="409"/>
    </row>
    <row r="1559" spans="1:1">
      <c r="A1559" s="409"/>
    </row>
    <row r="1560" spans="1:1">
      <c r="A1560" s="409"/>
    </row>
    <row r="1561" spans="1:1">
      <c r="A1561" s="409"/>
    </row>
    <row r="1562" spans="1:1">
      <c r="A1562" s="409"/>
    </row>
    <row r="1563" spans="1:1">
      <c r="A1563" s="409"/>
    </row>
    <row r="1564" spans="1:1">
      <c r="A1564" s="409"/>
    </row>
    <row r="1565" spans="1:1">
      <c r="A1565" s="409"/>
    </row>
    <row r="1566" spans="1:1">
      <c r="A1566" s="409"/>
    </row>
    <row r="1567" spans="1:1">
      <c r="A1567" s="409"/>
    </row>
    <row r="1568" spans="1:1">
      <c r="A1568" s="409"/>
    </row>
    <row r="1569" spans="1:1">
      <c r="A1569" s="409"/>
    </row>
    <row r="1570" spans="1:1">
      <c r="A1570" s="409"/>
    </row>
    <row r="1571" spans="1:1">
      <c r="A1571" s="409"/>
    </row>
    <row r="1572" spans="1:1">
      <c r="A1572" s="409"/>
    </row>
    <row r="1573" spans="1:1">
      <c r="A1573" s="409"/>
    </row>
    <row r="1574" spans="1:1">
      <c r="A1574" s="409"/>
    </row>
    <row r="1575" spans="1:1">
      <c r="A1575" s="409"/>
    </row>
    <row r="1576" spans="1:1">
      <c r="A1576" s="409"/>
    </row>
    <row r="1577" spans="1:1">
      <c r="A1577" s="409"/>
    </row>
    <row r="1578" spans="1:1">
      <c r="A1578" s="409"/>
    </row>
    <row r="1579" spans="1:1">
      <c r="A1579" s="409"/>
    </row>
    <row r="1580" spans="1:1">
      <c r="A1580" s="409"/>
    </row>
    <row r="1581" spans="1:1">
      <c r="A1581" s="409"/>
    </row>
    <row r="1582" spans="1:1">
      <c r="A1582" s="409"/>
    </row>
    <row r="1583" spans="1:1">
      <c r="A1583" s="409"/>
    </row>
    <row r="1584" spans="1:1">
      <c r="A1584" s="409"/>
    </row>
    <row r="1585" spans="1:1">
      <c r="A1585" s="409"/>
    </row>
    <row r="1586" spans="1:1">
      <c r="A1586" s="409"/>
    </row>
    <row r="1587" spans="1:1">
      <c r="A1587" s="409"/>
    </row>
    <row r="1588" spans="1:1">
      <c r="A1588" s="409"/>
    </row>
    <row r="1589" spans="1:1">
      <c r="A1589" s="409"/>
    </row>
    <row r="1590" spans="1:1">
      <c r="A1590" s="409"/>
    </row>
    <row r="1591" spans="1:1">
      <c r="A1591" s="409"/>
    </row>
    <row r="1592" spans="1:1">
      <c r="A1592" s="409"/>
    </row>
    <row r="1593" spans="1:1">
      <c r="A1593" s="409"/>
    </row>
    <row r="1594" spans="1:1">
      <c r="A1594" s="409"/>
    </row>
    <row r="1595" spans="1:1">
      <c r="A1595" s="409"/>
    </row>
    <row r="1596" spans="1:1">
      <c r="A1596" s="409"/>
    </row>
    <row r="1597" spans="1:1">
      <c r="A1597" s="409"/>
    </row>
    <row r="1598" spans="1:1">
      <c r="A1598" s="409"/>
    </row>
    <row r="1599" spans="1:1">
      <c r="A1599" s="409"/>
    </row>
    <row r="1600" spans="1:1">
      <c r="A1600" s="409"/>
    </row>
    <row r="1601" spans="1:1">
      <c r="A1601" s="409"/>
    </row>
    <row r="1602" spans="1:1">
      <c r="A1602" s="409"/>
    </row>
    <row r="1603" spans="1:1">
      <c r="A1603" s="409"/>
    </row>
    <row r="1604" spans="1:1">
      <c r="A1604" s="409"/>
    </row>
    <row r="1605" spans="1:1">
      <c r="A1605" s="409"/>
    </row>
    <row r="1606" spans="1:1">
      <c r="A1606" s="409"/>
    </row>
    <row r="1607" spans="1:1">
      <c r="A1607" s="409"/>
    </row>
    <row r="1608" spans="1:1">
      <c r="A1608" s="409"/>
    </row>
    <row r="1609" spans="1:1">
      <c r="A1609" s="409"/>
    </row>
    <row r="1610" spans="1:1">
      <c r="A1610" s="409"/>
    </row>
    <row r="1611" spans="1:1">
      <c r="A1611" s="409"/>
    </row>
    <row r="1612" spans="1:1">
      <c r="A1612" s="409"/>
    </row>
    <row r="1613" spans="1:1">
      <c r="A1613" s="409"/>
    </row>
    <row r="1614" spans="1:1">
      <c r="A1614" s="409"/>
    </row>
    <row r="1615" spans="1:1">
      <c r="A1615" s="409"/>
    </row>
    <row r="1616" spans="1:1">
      <c r="A1616" s="409"/>
    </row>
    <row r="1617" spans="1:1">
      <c r="A1617" s="409"/>
    </row>
    <row r="1618" spans="1:1">
      <c r="A1618" s="409"/>
    </row>
    <row r="1619" spans="1:1">
      <c r="A1619" s="409"/>
    </row>
    <row r="1620" spans="1:1">
      <c r="A1620" s="409"/>
    </row>
    <row r="1621" spans="1:1">
      <c r="A1621" s="409"/>
    </row>
    <row r="1622" spans="1:1">
      <c r="A1622" s="409"/>
    </row>
    <row r="1623" spans="1:1">
      <c r="A1623" s="409"/>
    </row>
    <row r="1624" spans="1:1">
      <c r="A1624" s="409"/>
    </row>
    <row r="1625" spans="1:1">
      <c r="A1625" s="409"/>
    </row>
    <row r="1626" spans="1:1">
      <c r="A1626" s="409"/>
    </row>
    <row r="1627" spans="1:1">
      <c r="A1627" s="409"/>
    </row>
    <row r="1628" spans="1:1">
      <c r="A1628" s="409"/>
    </row>
    <row r="1629" spans="1:1">
      <c r="A1629" s="409"/>
    </row>
    <row r="1630" spans="1:1">
      <c r="A1630" s="409"/>
    </row>
    <row r="1631" spans="1:1">
      <c r="A1631" s="409"/>
    </row>
    <row r="1632" spans="1:1">
      <c r="A1632" s="409"/>
    </row>
    <row r="1633" spans="1:1">
      <c r="A1633" s="409"/>
    </row>
    <row r="1634" spans="1:1">
      <c r="A1634" s="409"/>
    </row>
    <row r="1635" spans="1:1">
      <c r="A1635" s="409"/>
    </row>
    <row r="1636" spans="1:1">
      <c r="A1636" s="409"/>
    </row>
    <row r="1637" spans="1:1">
      <c r="A1637" s="409"/>
    </row>
    <row r="1638" spans="1:1">
      <c r="A1638" s="409"/>
    </row>
    <row r="1639" spans="1:1">
      <c r="A1639" s="409"/>
    </row>
    <row r="1640" spans="1:1">
      <c r="A1640" s="409"/>
    </row>
    <row r="1641" spans="1:1">
      <c r="A1641" s="409"/>
    </row>
    <row r="1642" spans="1:1">
      <c r="A1642" s="409"/>
    </row>
    <row r="1643" spans="1:1">
      <c r="A1643" s="409"/>
    </row>
    <row r="1644" spans="1:1">
      <c r="A1644" s="409"/>
    </row>
    <row r="1645" spans="1:1">
      <c r="A1645" s="409"/>
    </row>
    <row r="1646" spans="1:1">
      <c r="A1646" s="409"/>
    </row>
    <row r="1647" spans="1:1">
      <c r="A1647" s="409"/>
    </row>
    <row r="1648" spans="1:1">
      <c r="A1648" s="409"/>
    </row>
    <row r="1649" spans="1:1">
      <c r="A1649" s="409"/>
    </row>
    <row r="1650" spans="1:1">
      <c r="A1650" s="409"/>
    </row>
    <row r="1651" spans="1:1">
      <c r="A1651" s="409"/>
    </row>
    <row r="1652" spans="1:1">
      <c r="A1652" s="409"/>
    </row>
    <row r="1653" spans="1:1">
      <c r="A1653" s="409"/>
    </row>
    <row r="1654" spans="1:1">
      <c r="A1654" s="409"/>
    </row>
    <row r="1655" spans="1:1">
      <c r="A1655" s="409"/>
    </row>
    <row r="1656" spans="1:1">
      <c r="A1656" s="409"/>
    </row>
    <row r="1657" spans="1:1">
      <c r="A1657" s="409"/>
    </row>
    <row r="1658" spans="1:1">
      <c r="A1658" s="409"/>
    </row>
    <row r="1659" spans="1:1">
      <c r="A1659" s="409"/>
    </row>
    <row r="1660" spans="1:1">
      <c r="A1660" s="409"/>
    </row>
    <row r="1661" spans="1:1">
      <c r="A1661" s="409"/>
    </row>
    <row r="1662" spans="1:1">
      <c r="A1662" s="409"/>
    </row>
    <row r="1663" spans="1:1">
      <c r="A1663" s="409"/>
    </row>
    <row r="1664" spans="1:1">
      <c r="A1664" s="409"/>
    </row>
    <row r="1665" spans="1:1">
      <c r="A1665" s="409"/>
    </row>
    <row r="1666" spans="1:1">
      <c r="A1666" s="409"/>
    </row>
    <row r="1667" spans="1:1">
      <c r="A1667" s="409"/>
    </row>
    <row r="1668" spans="1:1">
      <c r="A1668" s="409"/>
    </row>
    <row r="1669" spans="1:1">
      <c r="A1669" s="409"/>
    </row>
    <row r="1670" spans="1:1">
      <c r="A1670" s="409"/>
    </row>
    <row r="1671" spans="1:1">
      <c r="A1671" s="409"/>
    </row>
    <row r="1672" spans="1:1">
      <c r="A1672" s="409"/>
    </row>
    <row r="1673" spans="1:1">
      <c r="A1673" s="409"/>
    </row>
    <row r="1674" spans="1:1">
      <c r="A1674" s="409"/>
    </row>
    <row r="1675" spans="1:1">
      <c r="A1675" s="409"/>
    </row>
    <row r="1676" spans="1:1">
      <c r="A1676" s="409"/>
    </row>
    <row r="1677" spans="1:1">
      <c r="A1677" s="409"/>
    </row>
    <row r="1678" spans="1:1">
      <c r="A1678" s="409"/>
    </row>
    <row r="1679" spans="1:1">
      <c r="A1679" s="409"/>
    </row>
    <row r="1680" spans="1:1">
      <c r="A1680" s="409"/>
    </row>
    <row r="1681" spans="1:1">
      <c r="A1681" s="409"/>
    </row>
    <row r="1682" spans="1:1">
      <c r="A1682" s="409"/>
    </row>
    <row r="1683" spans="1:1">
      <c r="A1683" s="409"/>
    </row>
    <row r="1684" spans="1:1">
      <c r="A1684" s="409"/>
    </row>
    <row r="1685" spans="1:1">
      <c r="A1685" s="409"/>
    </row>
    <row r="1686" spans="1:1">
      <c r="A1686" s="409"/>
    </row>
    <row r="1687" spans="1:1">
      <c r="A1687" s="409"/>
    </row>
    <row r="1688" spans="1:1">
      <c r="A1688" s="409"/>
    </row>
    <row r="1689" spans="1:1">
      <c r="A1689" s="409"/>
    </row>
    <row r="1690" spans="1:1">
      <c r="A1690" s="409"/>
    </row>
    <row r="1691" spans="1:1">
      <c r="A1691" s="409"/>
    </row>
    <row r="1692" spans="1:1">
      <c r="A1692" s="409"/>
    </row>
    <row r="1693" spans="1:1">
      <c r="A1693" s="409"/>
    </row>
    <row r="1694" spans="1:1">
      <c r="A1694" s="409"/>
    </row>
    <row r="1695" spans="1:1">
      <c r="A1695" s="409"/>
    </row>
    <row r="1696" spans="1:1">
      <c r="A1696" s="409"/>
    </row>
    <row r="1697" spans="1:1">
      <c r="A1697" s="409"/>
    </row>
    <row r="1698" spans="1:1">
      <c r="A1698" s="409"/>
    </row>
    <row r="1699" spans="1:1">
      <c r="A1699" s="409"/>
    </row>
    <row r="1700" spans="1:1">
      <c r="A1700" s="409"/>
    </row>
    <row r="1701" spans="1:1">
      <c r="A1701" s="409"/>
    </row>
    <row r="1702" spans="1:1">
      <c r="A1702" s="409"/>
    </row>
    <row r="1703" spans="1:1">
      <c r="A1703" s="409"/>
    </row>
    <row r="1704" spans="1:1">
      <c r="A1704" s="409"/>
    </row>
    <row r="1705" spans="1:1">
      <c r="A1705" s="409"/>
    </row>
    <row r="1706" spans="1:1">
      <c r="A1706" s="409"/>
    </row>
    <row r="1707" spans="1:1">
      <c r="A1707" s="409"/>
    </row>
    <row r="1708" spans="1:1">
      <c r="A1708" s="409"/>
    </row>
    <row r="1709" spans="1:1">
      <c r="A1709" s="409"/>
    </row>
    <row r="1710" spans="1:1">
      <c r="A1710" s="409"/>
    </row>
    <row r="1711" spans="1:1">
      <c r="A1711" s="409"/>
    </row>
    <row r="1712" spans="1:1">
      <c r="A1712" s="409"/>
    </row>
    <row r="1713" spans="1:1">
      <c r="A1713" s="409"/>
    </row>
    <row r="1714" spans="1:1">
      <c r="A1714" s="409"/>
    </row>
    <row r="1715" spans="1:1">
      <c r="A1715" s="409"/>
    </row>
    <row r="1716" spans="1:1">
      <c r="A1716" s="409"/>
    </row>
    <row r="1717" spans="1:1">
      <c r="A1717" s="409"/>
    </row>
    <row r="1718" spans="1:1">
      <c r="A1718" s="409"/>
    </row>
    <row r="1719" spans="1:1">
      <c r="A1719" s="409"/>
    </row>
    <row r="1720" spans="1:1">
      <c r="A1720" s="409"/>
    </row>
    <row r="1721" spans="1:1">
      <c r="A1721" s="409"/>
    </row>
    <row r="1722" spans="1:1">
      <c r="A1722" s="409"/>
    </row>
    <row r="1723" spans="1:1">
      <c r="A1723" s="409"/>
    </row>
    <row r="1724" spans="1:1">
      <c r="A1724" s="409"/>
    </row>
    <row r="1725" spans="1:1">
      <c r="A1725" s="409"/>
    </row>
    <row r="1726" spans="1:1">
      <c r="A1726" s="409"/>
    </row>
    <row r="1727" spans="1:1">
      <c r="A1727" s="409"/>
    </row>
    <row r="1728" spans="1:1">
      <c r="A1728" s="409"/>
    </row>
    <row r="1729" spans="1:1">
      <c r="A1729" s="409"/>
    </row>
    <row r="1730" spans="1:1">
      <c r="A1730" s="409"/>
    </row>
    <row r="1731" spans="1:1">
      <c r="A1731" s="409"/>
    </row>
    <row r="1732" spans="1:1">
      <c r="A1732" s="409"/>
    </row>
    <row r="1733" spans="1:1">
      <c r="A1733" s="409"/>
    </row>
    <row r="1734" spans="1:1">
      <c r="A1734" s="409"/>
    </row>
    <row r="1735" spans="1:1">
      <c r="A1735" s="409"/>
    </row>
    <row r="1736" spans="1:1">
      <c r="A1736" s="409"/>
    </row>
    <row r="1737" spans="1:1">
      <c r="A1737" s="409"/>
    </row>
    <row r="1738" spans="1:1">
      <c r="A1738" s="409"/>
    </row>
    <row r="1739" spans="1:1">
      <c r="A1739" s="409"/>
    </row>
    <row r="1740" spans="1:1">
      <c r="A1740" s="409"/>
    </row>
    <row r="1741" spans="1:1">
      <c r="A1741" s="409"/>
    </row>
    <row r="1742" spans="1:1">
      <c r="A1742" s="409"/>
    </row>
    <row r="1743" spans="1:1">
      <c r="A1743" s="409"/>
    </row>
    <row r="1744" spans="1:1">
      <c r="A1744" s="409"/>
    </row>
    <row r="1745" spans="1:1">
      <c r="A1745" s="409"/>
    </row>
    <row r="1746" spans="1:1">
      <c r="A1746" s="409"/>
    </row>
    <row r="1747" spans="1:1">
      <c r="A1747" s="409"/>
    </row>
    <row r="1748" spans="1:1">
      <c r="A1748" s="409"/>
    </row>
    <row r="1749" spans="1:1">
      <c r="A1749" s="409"/>
    </row>
    <row r="1750" spans="1:1">
      <c r="A1750" s="409"/>
    </row>
    <row r="1751" spans="1:1">
      <c r="A1751" s="409"/>
    </row>
    <row r="1752" spans="1:1">
      <c r="A1752" s="409"/>
    </row>
    <row r="1753" spans="1:1">
      <c r="A1753" s="409"/>
    </row>
    <row r="1754" spans="1:1">
      <c r="A1754" s="409"/>
    </row>
    <row r="1755" spans="1:1">
      <c r="A1755" s="409"/>
    </row>
    <row r="1756" spans="1:1">
      <c r="A1756" s="409"/>
    </row>
    <row r="1757" spans="1:1">
      <c r="A1757" s="409"/>
    </row>
    <row r="1758" spans="1:1">
      <c r="A1758" s="409"/>
    </row>
    <row r="1759" spans="1:1">
      <c r="A1759" s="409"/>
    </row>
    <row r="1760" spans="1:1">
      <c r="A1760" s="409"/>
    </row>
    <row r="1761" spans="1:1">
      <c r="A1761" s="409"/>
    </row>
    <row r="1762" spans="1:1">
      <c r="A1762" s="409"/>
    </row>
    <row r="1763" spans="1:1">
      <c r="A1763" s="409"/>
    </row>
    <row r="1764" spans="1:1">
      <c r="A1764" s="409"/>
    </row>
    <row r="1765" spans="1:1">
      <c r="A1765" s="409"/>
    </row>
    <row r="1766" spans="1:1">
      <c r="A1766" s="409"/>
    </row>
    <row r="1767" spans="1:1">
      <c r="A1767" s="409"/>
    </row>
    <row r="1768" spans="1:1">
      <c r="A1768" s="409"/>
    </row>
    <row r="1769" spans="1:1">
      <c r="A1769" s="409"/>
    </row>
    <row r="1770" spans="1:1">
      <c r="A1770" s="409"/>
    </row>
    <row r="1771" spans="1:1">
      <c r="A1771" s="409"/>
    </row>
    <row r="1772" spans="1:1">
      <c r="A1772" s="409"/>
    </row>
    <row r="1773" spans="1:1">
      <c r="A1773" s="409"/>
    </row>
    <row r="1774" spans="1:1">
      <c r="A1774" s="409"/>
    </row>
    <row r="1775" spans="1:1">
      <c r="A1775" s="409"/>
    </row>
    <row r="1776" spans="1:1">
      <c r="A1776" s="409"/>
    </row>
    <row r="1777" spans="1:1">
      <c r="A1777" s="409"/>
    </row>
    <row r="1778" spans="1:1">
      <c r="A1778" s="409"/>
    </row>
    <row r="1779" spans="1:1">
      <c r="A1779" s="409"/>
    </row>
    <row r="1780" spans="1:1">
      <c r="A1780" s="409"/>
    </row>
    <row r="1781" spans="1:1">
      <c r="A1781" s="409"/>
    </row>
    <row r="1782" spans="1:1">
      <c r="A1782" s="409"/>
    </row>
    <row r="1783" spans="1:1">
      <c r="A1783" s="409"/>
    </row>
    <row r="1784" spans="1:1">
      <c r="A1784" s="409"/>
    </row>
    <row r="1785" spans="1:1">
      <c r="A1785" s="409"/>
    </row>
    <row r="1786" spans="1:1">
      <c r="A1786" s="409"/>
    </row>
    <row r="1787" spans="1:1">
      <c r="A1787" s="409"/>
    </row>
    <row r="1788" spans="1:1">
      <c r="A1788" s="409"/>
    </row>
    <row r="1789" spans="1:1">
      <c r="A1789" s="409"/>
    </row>
    <row r="1790" spans="1:1">
      <c r="A1790" s="409"/>
    </row>
    <row r="1791" spans="1:1">
      <c r="A1791" s="409"/>
    </row>
    <row r="1792" spans="1:1">
      <c r="A1792" s="409"/>
    </row>
    <row r="1793" spans="1:1">
      <c r="A1793" s="409"/>
    </row>
    <row r="1794" spans="1:1">
      <c r="A1794" s="409"/>
    </row>
    <row r="1795" spans="1:1">
      <c r="A1795" s="409"/>
    </row>
    <row r="1796" spans="1:1">
      <c r="A1796" s="409"/>
    </row>
    <row r="1797" spans="1:1">
      <c r="A1797" s="409"/>
    </row>
    <row r="1798" spans="1:1">
      <c r="A1798" s="409"/>
    </row>
    <row r="1799" spans="1:1">
      <c r="A1799" s="409"/>
    </row>
    <row r="1800" spans="1:1">
      <c r="A1800" s="409"/>
    </row>
    <row r="1801" spans="1:1">
      <c r="A1801" s="409"/>
    </row>
    <row r="1802" spans="1:1">
      <c r="A1802" s="409"/>
    </row>
    <row r="1803" spans="1:1">
      <c r="A1803" s="409"/>
    </row>
    <row r="1804" spans="1:1">
      <c r="A1804" s="409"/>
    </row>
    <row r="1805" spans="1:1">
      <c r="A1805" s="409"/>
    </row>
    <row r="1806" spans="1:1">
      <c r="A1806" s="409"/>
    </row>
    <row r="1807" spans="1:1">
      <c r="A1807" s="409"/>
    </row>
    <row r="1808" spans="1:1">
      <c r="A1808" s="409"/>
    </row>
    <row r="1809" spans="1:1">
      <c r="A1809" s="409"/>
    </row>
    <row r="1810" spans="1:1">
      <c r="A1810" s="409"/>
    </row>
    <row r="1811" spans="1:1">
      <c r="A1811" s="409"/>
    </row>
    <row r="1812" spans="1:1">
      <c r="A1812" s="409"/>
    </row>
    <row r="1813" spans="1:1">
      <c r="A1813" s="409"/>
    </row>
    <row r="1814" spans="1:1">
      <c r="A1814" s="409"/>
    </row>
    <row r="1815" spans="1:1">
      <c r="A1815" s="409"/>
    </row>
    <row r="1816" spans="1:1">
      <c r="A1816" s="409"/>
    </row>
    <row r="1817" spans="1:1">
      <c r="A1817" s="409"/>
    </row>
    <row r="1818" spans="1:1">
      <c r="A1818" s="409"/>
    </row>
    <row r="1819" spans="1:1">
      <c r="A1819" s="409"/>
    </row>
    <row r="1820" spans="1:1">
      <c r="A1820" s="409"/>
    </row>
    <row r="1821" spans="1:1">
      <c r="A1821" s="409"/>
    </row>
    <row r="1822" spans="1:1">
      <c r="A1822" s="409"/>
    </row>
    <row r="1823" spans="1:1">
      <c r="A1823" s="409"/>
    </row>
    <row r="1824" spans="1:1">
      <c r="A1824" s="409"/>
    </row>
    <row r="1825" spans="1:1">
      <c r="A1825" s="409"/>
    </row>
    <row r="1826" spans="1:1">
      <c r="A1826" s="409"/>
    </row>
    <row r="1827" spans="1:1">
      <c r="A1827" s="409"/>
    </row>
    <row r="1828" spans="1:1">
      <c r="A1828" s="409"/>
    </row>
    <row r="1829" spans="1:1">
      <c r="A1829" s="409"/>
    </row>
    <row r="1830" spans="1:1">
      <c r="A1830" s="409"/>
    </row>
    <row r="1831" spans="1:1">
      <c r="A1831" s="409"/>
    </row>
    <row r="1832" spans="1:1">
      <c r="A1832" s="409"/>
    </row>
    <row r="1833" spans="1:1">
      <c r="A1833" s="409"/>
    </row>
    <row r="1834" spans="1:1">
      <c r="A1834" s="409"/>
    </row>
    <row r="1835" spans="1:1">
      <c r="A1835" s="409"/>
    </row>
    <row r="1836" spans="1:1">
      <c r="A1836" s="409"/>
    </row>
    <row r="1837" spans="1:1">
      <c r="A1837" s="409"/>
    </row>
    <row r="1838" spans="1:1">
      <c r="A1838" s="409"/>
    </row>
    <row r="1839" spans="1:1">
      <c r="A1839" s="409"/>
    </row>
    <row r="1840" spans="1:1">
      <c r="A1840" s="409"/>
    </row>
    <row r="1841" spans="1:1">
      <c r="A1841" s="409"/>
    </row>
    <row r="1842" spans="1:1">
      <c r="A1842" s="409"/>
    </row>
    <row r="1843" spans="1:1">
      <c r="A1843" s="409"/>
    </row>
    <row r="1844" spans="1:1">
      <c r="A1844" s="409"/>
    </row>
    <row r="1845" spans="1:1">
      <c r="A1845" s="409"/>
    </row>
    <row r="1846" spans="1:1">
      <c r="A1846" s="409"/>
    </row>
    <row r="1847" spans="1:1">
      <c r="A1847" s="409"/>
    </row>
    <row r="1848" spans="1:1">
      <c r="A1848" s="409"/>
    </row>
    <row r="1849" spans="1:1">
      <c r="A1849" s="409"/>
    </row>
    <row r="1850" spans="1:1">
      <c r="A1850" s="409"/>
    </row>
    <row r="1851" spans="1:1">
      <c r="A1851" s="409"/>
    </row>
    <row r="1852" spans="1:1">
      <c r="A1852" s="409"/>
    </row>
    <row r="1853" spans="1:1">
      <c r="A1853" s="409"/>
    </row>
    <row r="1854" spans="1:1">
      <c r="A1854" s="409"/>
    </row>
    <row r="1855" spans="1:1">
      <c r="A1855" s="409"/>
    </row>
    <row r="1856" spans="1:1">
      <c r="A1856" s="409"/>
    </row>
    <row r="1857" spans="1:1">
      <c r="A1857" s="409"/>
    </row>
    <row r="1858" spans="1:1">
      <c r="A1858" s="409"/>
    </row>
    <row r="1859" spans="1:1">
      <c r="A1859" s="409"/>
    </row>
    <row r="1860" spans="1:1">
      <c r="A1860" s="409"/>
    </row>
    <row r="1861" spans="1:1">
      <c r="A1861" s="409"/>
    </row>
    <row r="1862" spans="1:1">
      <c r="A1862" s="409"/>
    </row>
    <row r="1863" spans="1:1">
      <c r="A1863" s="409"/>
    </row>
    <row r="1864" spans="1:1">
      <c r="A1864" s="409"/>
    </row>
    <row r="1865" spans="1:1">
      <c r="A1865" s="409"/>
    </row>
    <row r="1866" spans="1:1">
      <c r="A1866" s="409"/>
    </row>
    <row r="1867" spans="1:1">
      <c r="A1867" s="409"/>
    </row>
    <row r="1868" spans="1:1">
      <c r="A1868" s="409"/>
    </row>
    <row r="1869" spans="1:1">
      <c r="A1869" s="409"/>
    </row>
    <row r="1870" spans="1:1">
      <c r="A1870" s="409"/>
    </row>
    <row r="1871" spans="1:1">
      <c r="A1871" s="409"/>
    </row>
    <row r="1872" spans="1:1">
      <c r="A1872" s="409"/>
    </row>
    <row r="1873" spans="1:1">
      <c r="A1873" s="409"/>
    </row>
    <row r="1874" spans="1:1">
      <c r="A1874" s="409"/>
    </row>
    <row r="1875" spans="1:1">
      <c r="A1875" s="409"/>
    </row>
    <row r="1876" spans="1:1">
      <c r="A1876" s="409"/>
    </row>
    <row r="1877" spans="1:1">
      <c r="A1877" s="409"/>
    </row>
    <row r="1878" spans="1:1">
      <c r="A1878" s="409"/>
    </row>
    <row r="1879" spans="1:1">
      <c r="A1879" s="409"/>
    </row>
    <row r="1880" spans="1:1">
      <c r="A1880" s="409"/>
    </row>
    <row r="1881" spans="1:1">
      <c r="A1881" s="409"/>
    </row>
    <row r="1882" spans="1:1">
      <c r="A1882" s="409"/>
    </row>
    <row r="1883" spans="1:1">
      <c r="A1883" s="409"/>
    </row>
    <row r="1884" spans="1:1">
      <c r="A1884" s="409"/>
    </row>
    <row r="1885" spans="1:1">
      <c r="A1885" s="409"/>
    </row>
    <row r="1886" spans="1:1">
      <c r="A1886" s="409"/>
    </row>
    <row r="1887" spans="1:1">
      <c r="A1887" s="409"/>
    </row>
    <row r="1888" spans="1:1">
      <c r="A1888" s="409"/>
    </row>
    <row r="1889" spans="1:1">
      <c r="A1889" s="409"/>
    </row>
    <row r="1890" spans="1:1">
      <c r="A1890" s="409"/>
    </row>
    <row r="1891" spans="1:1">
      <c r="A1891" s="409"/>
    </row>
    <row r="1892" spans="1:1">
      <c r="A1892" s="409"/>
    </row>
    <row r="1893" spans="1:1">
      <c r="A1893" s="409"/>
    </row>
    <row r="1894" spans="1:1">
      <c r="A1894" s="409"/>
    </row>
    <row r="1895" spans="1:1">
      <c r="A1895" s="409"/>
    </row>
    <row r="1896" spans="1:1">
      <c r="A1896" s="409"/>
    </row>
    <row r="1897" spans="1:1">
      <c r="A1897" s="409"/>
    </row>
    <row r="1898" spans="1:1">
      <c r="A1898" s="409"/>
    </row>
    <row r="1899" spans="1:1">
      <c r="A1899" s="409"/>
    </row>
    <row r="1900" spans="1:1">
      <c r="A1900" s="409"/>
    </row>
    <row r="1901" spans="1:1">
      <c r="A1901" s="409"/>
    </row>
    <row r="1902" spans="1:1">
      <c r="A1902" s="409"/>
    </row>
    <row r="1903" spans="1:1">
      <c r="A1903" s="409"/>
    </row>
    <row r="1904" spans="1:1">
      <c r="A1904" s="409"/>
    </row>
    <row r="1905" spans="1:1">
      <c r="A1905" s="409"/>
    </row>
    <row r="1906" spans="1:1">
      <c r="A1906" s="409"/>
    </row>
    <row r="1907" spans="1:1">
      <c r="A1907" s="409"/>
    </row>
    <row r="1908" spans="1:1">
      <c r="A1908" s="409"/>
    </row>
    <row r="1909" spans="1:1">
      <c r="A1909" s="409"/>
    </row>
    <row r="1910" spans="1:1">
      <c r="A1910" s="409"/>
    </row>
    <row r="1911" spans="1:1">
      <c r="A1911" s="409"/>
    </row>
    <row r="1912" spans="1:1">
      <c r="A1912" s="409"/>
    </row>
    <row r="1913" spans="1:1">
      <c r="A1913" s="409"/>
    </row>
    <row r="1914" spans="1:1">
      <c r="A1914" s="409"/>
    </row>
    <row r="1915" spans="1:1">
      <c r="A1915" s="409"/>
    </row>
    <row r="1916" spans="1:1">
      <c r="A1916" s="409"/>
    </row>
    <row r="1917" spans="1:1">
      <c r="A1917" s="409"/>
    </row>
    <row r="1918" spans="1:1">
      <c r="A1918" s="409"/>
    </row>
    <row r="1919" spans="1:1">
      <c r="A1919" s="409"/>
    </row>
    <row r="1920" spans="1:1">
      <c r="A1920" s="409"/>
    </row>
    <row r="1921" spans="1:1">
      <c r="A1921" s="409"/>
    </row>
    <row r="1922" spans="1:1">
      <c r="A1922" s="409"/>
    </row>
    <row r="1923" spans="1:1">
      <c r="A1923" s="409"/>
    </row>
    <row r="1924" spans="1:1">
      <c r="A1924" s="409"/>
    </row>
    <row r="1925" spans="1:1">
      <c r="A1925" s="409"/>
    </row>
    <row r="1926" spans="1:1">
      <c r="A1926" s="409"/>
    </row>
    <row r="1927" spans="1:1">
      <c r="A1927" s="409"/>
    </row>
    <row r="1928" spans="1:1">
      <c r="A1928" s="409"/>
    </row>
    <row r="1929" spans="1:1">
      <c r="A1929" s="409"/>
    </row>
    <row r="1930" spans="1:1">
      <c r="A1930" s="409"/>
    </row>
    <row r="1931" spans="1:1">
      <c r="A1931" s="409"/>
    </row>
    <row r="1932" spans="1:1">
      <c r="A1932" s="409"/>
    </row>
    <row r="1933" spans="1:1">
      <c r="A1933" s="409"/>
    </row>
    <row r="1934" spans="1:1">
      <c r="A1934" s="409"/>
    </row>
    <row r="1935" spans="1:1">
      <c r="A1935" s="409"/>
    </row>
    <row r="1936" spans="1:1">
      <c r="A1936" s="409"/>
    </row>
    <row r="1937" spans="1:1">
      <c r="A1937" s="409"/>
    </row>
    <row r="1938" spans="1:1">
      <c r="A1938" s="409"/>
    </row>
    <row r="1939" spans="1:1">
      <c r="A1939" s="409"/>
    </row>
    <row r="1940" spans="1:1">
      <c r="A1940" s="409"/>
    </row>
    <row r="1941" spans="1:1">
      <c r="A1941" s="409"/>
    </row>
    <row r="1942" spans="1:1">
      <c r="A1942" s="409"/>
    </row>
    <row r="1943" spans="1:1">
      <c r="A1943" s="409"/>
    </row>
    <row r="1944" spans="1:1">
      <c r="A1944" s="409"/>
    </row>
    <row r="1945" spans="1:1">
      <c r="A1945" s="409"/>
    </row>
    <row r="1946" spans="1:1">
      <c r="A1946" s="409"/>
    </row>
    <row r="1947" spans="1:1">
      <c r="A1947" s="409"/>
    </row>
    <row r="1948" spans="1:1">
      <c r="A1948" s="409"/>
    </row>
    <row r="1949" spans="1:1">
      <c r="A1949" s="409"/>
    </row>
    <row r="1950" spans="1:1">
      <c r="A1950" s="409"/>
    </row>
    <row r="1951" spans="1:1">
      <c r="A1951" s="409"/>
    </row>
    <row r="1952" spans="1:1">
      <c r="A1952" s="409"/>
    </row>
    <row r="1953" spans="1:1">
      <c r="A1953" s="409"/>
    </row>
    <row r="1954" spans="1:1">
      <c r="A1954" s="409"/>
    </row>
    <row r="1955" spans="1:1">
      <c r="A1955" s="409"/>
    </row>
    <row r="1956" spans="1:1">
      <c r="A1956" s="409"/>
    </row>
    <row r="1957" spans="1:1">
      <c r="A1957" s="409"/>
    </row>
    <row r="1958" spans="1:1">
      <c r="A1958" s="409"/>
    </row>
    <row r="1959" spans="1:1">
      <c r="A1959" s="409"/>
    </row>
    <row r="1960" spans="1:1">
      <c r="A1960" s="409"/>
    </row>
    <row r="1961" spans="1:1">
      <c r="A1961" s="409"/>
    </row>
    <row r="1962" spans="1:1">
      <c r="A1962" s="409"/>
    </row>
    <row r="1963" spans="1:1">
      <c r="A1963" s="409"/>
    </row>
    <row r="1964" spans="1:1">
      <c r="A1964" s="409"/>
    </row>
    <row r="1965" spans="1:1">
      <c r="A1965" s="409"/>
    </row>
    <row r="1966" spans="1:1">
      <c r="A1966" s="409"/>
    </row>
    <row r="1967" spans="1:1">
      <c r="A1967" s="409"/>
    </row>
    <row r="1968" spans="1:1">
      <c r="A1968" s="409"/>
    </row>
    <row r="1969" spans="1:1">
      <c r="A1969" s="409"/>
    </row>
    <row r="1970" spans="1:1">
      <c r="A1970" s="409"/>
    </row>
    <row r="1971" spans="1:1">
      <c r="A1971" s="409"/>
    </row>
    <row r="1972" spans="1:1">
      <c r="A1972" s="409"/>
    </row>
    <row r="1973" spans="1:1">
      <c r="A1973" s="409"/>
    </row>
    <row r="1974" spans="1:1">
      <c r="A1974" s="409"/>
    </row>
    <row r="1975" spans="1:1">
      <c r="A1975" s="409"/>
    </row>
    <row r="1976" spans="1:1">
      <c r="A1976" s="409"/>
    </row>
    <row r="1977" spans="1:1">
      <c r="A1977" s="409"/>
    </row>
    <row r="1978" spans="1:1">
      <c r="A1978" s="409"/>
    </row>
    <row r="1979" spans="1:1">
      <c r="A1979" s="409"/>
    </row>
    <row r="1980" spans="1:1">
      <c r="A1980" s="409"/>
    </row>
    <row r="1981" spans="1:1">
      <c r="A1981" s="409"/>
    </row>
    <row r="1982" spans="1:1">
      <c r="A1982" s="409"/>
    </row>
    <row r="1983" spans="1:1">
      <c r="A1983" s="409"/>
    </row>
    <row r="1984" spans="1:1">
      <c r="A1984" s="409"/>
    </row>
    <row r="1985" spans="1:1">
      <c r="A1985" s="409"/>
    </row>
    <row r="1986" spans="1:1">
      <c r="A1986" s="409"/>
    </row>
    <row r="1987" spans="1:1">
      <c r="A1987" s="409"/>
    </row>
    <row r="1988" spans="1:1">
      <c r="A1988" s="409"/>
    </row>
    <row r="1989" spans="1:1">
      <c r="A1989" s="409"/>
    </row>
    <row r="1990" spans="1:1">
      <c r="A1990" s="409"/>
    </row>
    <row r="1991" spans="1:1">
      <c r="A1991" s="409"/>
    </row>
    <row r="1992" spans="1:1">
      <c r="A1992" s="409"/>
    </row>
    <row r="1993" spans="1:1">
      <c r="A1993" s="409"/>
    </row>
    <row r="1994" spans="1:1">
      <c r="A1994" s="409"/>
    </row>
    <row r="1995" spans="1:1">
      <c r="A1995" s="409"/>
    </row>
    <row r="1996" spans="1:1">
      <c r="A1996" s="409"/>
    </row>
    <row r="1997" spans="1:1">
      <c r="A1997" s="409"/>
    </row>
    <row r="1998" spans="1:1">
      <c r="A1998" s="409"/>
    </row>
    <row r="1999" spans="1:1">
      <c r="A1999" s="409"/>
    </row>
    <row r="2000" spans="1:1">
      <c r="A2000" s="409"/>
    </row>
    <row r="2001" spans="1:1">
      <c r="A2001" s="409"/>
    </row>
    <row r="2002" spans="1:1">
      <c r="A2002" s="409"/>
    </row>
    <row r="2003" spans="1:1">
      <c r="A2003" s="409"/>
    </row>
    <row r="2004" spans="1:1">
      <c r="A2004" s="409"/>
    </row>
    <row r="2005" spans="1:1">
      <c r="A2005" s="409"/>
    </row>
    <row r="2006" spans="1:1">
      <c r="A2006" s="409"/>
    </row>
    <row r="2007" spans="1:1">
      <c r="A2007" s="409"/>
    </row>
    <row r="2008" spans="1:1">
      <c r="A2008" s="409"/>
    </row>
    <row r="2009" spans="1:1">
      <c r="A2009" s="409"/>
    </row>
    <row r="2010" spans="1:1">
      <c r="A2010" s="409"/>
    </row>
    <row r="2011" spans="1:1">
      <c r="A2011" s="409"/>
    </row>
    <row r="2012" spans="1:1">
      <c r="A2012" s="409"/>
    </row>
    <row r="2013" spans="1:1">
      <c r="A2013" s="409"/>
    </row>
    <row r="2014" spans="1:1">
      <c r="A2014" s="409"/>
    </row>
    <row r="2015" spans="1:1">
      <c r="A2015" s="409"/>
    </row>
    <row r="2016" spans="1:1">
      <c r="A2016" s="409"/>
    </row>
    <row r="2017" spans="1:1">
      <c r="A2017" s="409"/>
    </row>
    <row r="2018" spans="1:1">
      <c r="A2018" s="409"/>
    </row>
    <row r="2019" spans="1:1">
      <c r="A2019" s="409"/>
    </row>
    <row r="2020" spans="1:1">
      <c r="A2020" s="409"/>
    </row>
    <row r="2021" spans="1:1">
      <c r="A2021" s="409"/>
    </row>
    <row r="2022" spans="1:1">
      <c r="A2022" s="409"/>
    </row>
    <row r="2023" spans="1:1">
      <c r="A2023" s="409"/>
    </row>
    <row r="2024" spans="1:1">
      <c r="A2024" s="409"/>
    </row>
    <row r="2025" spans="1:1">
      <c r="A2025" s="409"/>
    </row>
    <row r="2026" spans="1:1">
      <c r="A2026" s="409"/>
    </row>
    <row r="2027" spans="1:1">
      <c r="A2027" s="409"/>
    </row>
    <row r="2028" spans="1:1">
      <c r="A2028" s="409"/>
    </row>
    <row r="2029" spans="1:1">
      <c r="A2029" s="409"/>
    </row>
    <row r="2030" spans="1:1">
      <c r="A2030" s="409"/>
    </row>
    <row r="2031" spans="1:1">
      <c r="A2031" s="409"/>
    </row>
    <row r="2032" spans="1:1">
      <c r="A2032" s="409"/>
    </row>
    <row r="2033" spans="1:1">
      <c r="A2033" s="409"/>
    </row>
    <row r="2034" spans="1:1">
      <c r="A2034" s="409"/>
    </row>
    <row r="2035" spans="1:1">
      <c r="A2035" s="409"/>
    </row>
    <row r="2036" spans="1:1">
      <c r="A2036" s="409"/>
    </row>
    <row r="2037" spans="1:1">
      <c r="A2037" s="409"/>
    </row>
    <row r="2038" spans="1:1">
      <c r="A2038" s="409"/>
    </row>
    <row r="2039" spans="1:1">
      <c r="A2039" s="409"/>
    </row>
    <row r="2040" spans="1:1">
      <c r="A2040" s="409"/>
    </row>
    <row r="2041" spans="1:1">
      <c r="A2041" s="409"/>
    </row>
    <row r="2042" spans="1:1">
      <c r="A2042" s="409"/>
    </row>
    <row r="2043" spans="1:1">
      <c r="A2043" s="409"/>
    </row>
    <row r="2044" spans="1:1">
      <c r="A2044" s="409"/>
    </row>
    <row r="2045" spans="1:1">
      <c r="A2045" s="409"/>
    </row>
    <row r="2046" spans="1:1">
      <c r="A2046" s="409"/>
    </row>
    <row r="2047" spans="1:1">
      <c r="A2047" s="409"/>
    </row>
    <row r="2048" spans="1:1">
      <c r="A2048" s="409"/>
    </row>
    <row r="2049" spans="1:1">
      <c r="A2049" s="409"/>
    </row>
    <row r="2050" spans="1:1">
      <c r="A2050" s="409"/>
    </row>
    <row r="2051" spans="1:1">
      <c r="A2051" s="409"/>
    </row>
    <row r="2052" spans="1:1">
      <c r="A2052" s="409"/>
    </row>
    <row r="2053" spans="1:1">
      <c r="A2053" s="409"/>
    </row>
    <row r="2054" spans="1:1">
      <c r="A2054" s="409"/>
    </row>
    <row r="2055" spans="1:1">
      <c r="A2055" s="409"/>
    </row>
    <row r="2056" spans="1:1">
      <c r="A2056" s="409"/>
    </row>
    <row r="2057" spans="1:1">
      <c r="A2057" s="409"/>
    </row>
    <row r="2058" spans="1:1">
      <c r="A2058" s="409"/>
    </row>
    <row r="2059" spans="1:1">
      <c r="A2059" s="409"/>
    </row>
    <row r="2060" spans="1:1">
      <c r="A2060" s="409"/>
    </row>
    <row r="2061" spans="1:1">
      <c r="A2061" s="409"/>
    </row>
    <row r="2062" spans="1:1">
      <c r="A2062" s="409"/>
    </row>
    <row r="2063" spans="1:1">
      <c r="A2063" s="409"/>
    </row>
    <row r="2064" spans="1:1">
      <c r="A2064" s="409"/>
    </row>
    <row r="2065" spans="1:1">
      <c r="A2065" s="409"/>
    </row>
    <row r="2066" spans="1:1">
      <c r="A2066" s="409"/>
    </row>
    <row r="2067" spans="1:1">
      <c r="A2067" s="409"/>
    </row>
    <row r="2068" spans="1:1">
      <c r="A2068" s="409"/>
    </row>
    <row r="2069" spans="1:1">
      <c r="A2069" s="409"/>
    </row>
    <row r="2070" spans="1:1">
      <c r="A2070" s="409"/>
    </row>
    <row r="2071" spans="1:1">
      <c r="A2071" s="409"/>
    </row>
    <row r="2072" spans="1:1">
      <c r="A2072" s="409"/>
    </row>
    <row r="2073" spans="1:1">
      <c r="A2073" s="409"/>
    </row>
    <row r="2074" spans="1:1">
      <c r="A2074" s="409"/>
    </row>
    <row r="2075" spans="1:1">
      <c r="A2075" s="409"/>
    </row>
    <row r="2076" spans="1:1">
      <c r="A2076" s="409"/>
    </row>
    <row r="2077" spans="1:1">
      <c r="A2077" s="409"/>
    </row>
    <row r="2078" spans="1:1">
      <c r="A2078" s="409"/>
    </row>
    <row r="2079" spans="1:1">
      <c r="A2079" s="409"/>
    </row>
    <row r="2080" spans="1:1">
      <c r="A2080" s="409"/>
    </row>
    <row r="2081" spans="1:1">
      <c r="A2081" s="409"/>
    </row>
    <row r="2082" spans="1:1">
      <c r="A2082" s="409"/>
    </row>
    <row r="2083" spans="1:1">
      <c r="A2083" s="409"/>
    </row>
    <row r="2084" spans="1:1">
      <c r="A2084" s="409"/>
    </row>
    <row r="2085" spans="1:1">
      <c r="A2085" s="409"/>
    </row>
    <row r="2086" spans="1:1">
      <c r="A2086" s="409"/>
    </row>
    <row r="2087" spans="1:1">
      <c r="A2087" s="409"/>
    </row>
    <row r="2088" spans="1:1">
      <c r="A2088" s="409"/>
    </row>
    <row r="2089" spans="1:1">
      <c r="A2089" s="409"/>
    </row>
    <row r="2090" spans="1:1">
      <c r="A2090" s="409"/>
    </row>
    <row r="2091" spans="1:1">
      <c r="A2091" s="409"/>
    </row>
    <row r="2092" spans="1:1">
      <c r="A2092" s="409"/>
    </row>
    <row r="2093" spans="1:1">
      <c r="A2093" s="409"/>
    </row>
    <row r="2094" spans="1:1">
      <c r="A2094" s="409"/>
    </row>
    <row r="2095" spans="1:1">
      <c r="A2095" s="409"/>
    </row>
    <row r="2096" spans="1:1">
      <c r="A2096" s="409"/>
    </row>
    <row r="2097" spans="1:1">
      <c r="A2097" s="409"/>
    </row>
    <row r="2098" spans="1:1">
      <c r="A2098" s="409"/>
    </row>
    <row r="2099" spans="1:1">
      <c r="A2099" s="409"/>
    </row>
    <row r="2100" spans="1:1">
      <c r="A2100" s="409"/>
    </row>
    <row r="2101" spans="1:1">
      <c r="A2101" s="409"/>
    </row>
    <row r="2102" spans="1:1">
      <c r="A2102" s="409"/>
    </row>
    <row r="2103" spans="1:1">
      <c r="A2103" s="409"/>
    </row>
    <row r="2104" spans="1:1">
      <c r="A2104" s="409"/>
    </row>
    <row r="2105" spans="1:1">
      <c r="A2105" s="409"/>
    </row>
    <row r="2106" spans="1:1">
      <c r="A2106" s="409"/>
    </row>
    <row r="2107" spans="1:1">
      <c r="A2107" s="409"/>
    </row>
    <row r="2108" spans="1:1">
      <c r="A2108" s="409"/>
    </row>
    <row r="2109" spans="1:1">
      <c r="A2109" s="409"/>
    </row>
    <row r="2110" spans="1:1">
      <c r="A2110" s="409"/>
    </row>
    <row r="2111" spans="1:1">
      <c r="A2111" s="409"/>
    </row>
    <row r="2112" spans="1:1">
      <c r="A2112" s="409"/>
    </row>
    <row r="2113" spans="1:1">
      <c r="A2113" s="409"/>
    </row>
    <row r="2114" spans="1:1">
      <c r="A2114" s="409"/>
    </row>
    <row r="2115" spans="1:1">
      <c r="A2115" s="409"/>
    </row>
    <row r="2116" spans="1:1">
      <c r="A2116" s="409"/>
    </row>
    <row r="2117" spans="1:1">
      <c r="A2117" s="409"/>
    </row>
    <row r="2118" spans="1:1">
      <c r="A2118" s="409"/>
    </row>
    <row r="2119" spans="1:1">
      <c r="A2119" s="409"/>
    </row>
    <row r="2120" spans="1:1">
      <c r="A2120" s="409"/>
    </row>
    <row r="2121" spans="1:1">
      <c r="A2121" s="409"/>
    </row>
    <row r="2122" spans="1:1">
      <c r="A2122" s="409"/>
    </row>
    <row r="2123" spans="1:1">
      <c r="A2123" s="409"/>
    </row>
    <row r="2124" spans="1:1">
      <c r="A2124" s="409"/>
    </row>
    <row r="2125" spans="1:1">
      <c r="A2125" s="409"/>
    </row>
    <row r="2126" spans="1:1">
      <c r="A2126" s="409"/>
    </row>
    <row r="2127" spans="1:1">
      <c r="A2127" s="409"/>
    </row>
    <row r="2128" spans="1:1">
      <c r="A2128" s="409"/>
    </row>
    <row r="2129" spans="1:1">
      <c r="A2129" s="409"/>
    </row>
    <row r="2130" spans="1:1">
      <c r="A2130" s="409"/>
    </row>
    <row r="2131" spans="1:1">
      <c r="A2131" s="409"/>
    </row>
    <row r="2132" spans="1:1">
      <c r="A2132" s="409"/>
    </row>
    <row r="2133" spans="1:1">
      <c r="A2133" s="409"/>
    </row>
    <row r="2134" spans="1:1">
      <c r="A2134" s="409"/>
    </row>
    <row r="2135" spans="1:1">
      <c r="A2135" s="409"/>
    </row>
    <row r="2136" spans="1:1">
      <c r="A2136" s="409"/>
    </row>
    <row r="2137" spans="1:1">
      <c r="A2137" s="409"/>
    </row>
    <row r="2138" spans="1:1">
      <c r="A2138" s="409"/>
    </row>
    <row r="2139" spans="1:1">
      <c r="A2139" s="409"/>
    </row>
    <row r="2140" spans="1:1">
      <c r="A2140" s="409"/>
    </row>
    <row r="2141" spans="1:1">
      <c r="A2141" s="409"/>
    </row>
    <row r="2142" spans="1:1">
      <c r="A2142" s="409"/>
    </row>
    <row r="2143" spans="1:1">
      <c r="A2143" s="409"/>
    </row>
    <row r="2144" spans="1:1">
      <c r="A2144" s="409"/>
    </row>
    <row r="2145" spans="1:1">
      <c r="A2145" s="409"/>
    </row>
    <row r="2146" spans="1:1">
      <c r="A2146" s="409"/>
    </row>
    <row r="2147" spans="1:1">
      <c r="A2147" s="409"/>
    </row>
    <row r="2148" spans="1:1">
      <c r="A2148" s="409"/>
    </row>
    <row r="2149" spans="1:1">
      <c r="A2149" s="409"/>
    </row>
    <row r="2150" spans="1:1">
      <c r="A2150" s="409"/>
    </row>
    <row r="2151" spans="1:1">
      <c r="A2151" s="409"/>
    </row>
    <row r="2152" spans="1:1">
      <c r="A2152" s="409"/>
    </row>
    <row r="2153" spans="1:1">
      <c r="A2153" s="409"/>
    </row>
    <row r="2154" spans="1:1">
      <c r="A2154" s="409"/>
    </row>
    <row r="2155" spans="1:1">
      <c r="A2155" s="409"/>
    </row>
    <row r="2156" spans="1:1">
      <c r="A2156" s="409"/>
    </row>
    <row r="2157" spans="1:1">
      <c r="A2157" s="409"/>
    </row>
    <row r="2158" spans="1:1">
      <c r="A2158" s="409"/>
    </row>
    <row r="2159" spans="1:1">
      <c r="A2159" s="409"/>
    </row>
    <row r="2160" spans="1:1">
      <c r="A2160" s="409"/>
    </row>
    <row r="2161" spans="1:1">
      <c r="A2161" s="409"/>
    </row>
    <row r="2162" spans="1:1">
      <c r="A2162" s="409"/>
    </row>
    <row r="2163" spans="1:1">
      <c r="A2163" s="409"/>
    </row>
    <row r="2164" spans="1:1">
      <c r="A2164" s="409"/>
    </row>
    <row r="2165" spans="1:1">
      <c r="A2165" s="409"/>
    </row>
    <row r="2166" spans="1:1">
      <c r="A2166" s="409"/>
    </row>
    <row r="2167" spans="1:1">
      <c r="A2167" s="409"/>
    </row>
    <row r="2168" spans="1:1">
      <c r="A2168" s="409"/>
    </row>
    <row r="2169" spans="1:1">
      <c r="A2169" s="409"/>
    </row>
    <row r="2170" spans="1:1">
      <c r="A2170" s="409"/>
    </row>
    <row r="2171" spans="1:1">
      <c r="A2171" s="409"/>
    </row>
    <row r="2172" spans="1:1">
      <c r="A2172" s="409"/>
    </row>
    <row r="2173" spans="1:1">
      <c r="A2173" s="409"/>
    </row>
    <row r="2174" spans="1:1">
      <c r="A2174" s="409"/>
    </row>
    <row r="2175" spans="1:1">
      <c r="A2175" s="409"/>
    </row>
    <row r="2176" spans="1:1">
      <c r="A2176" s="409"/>
    </row>
    <row r="2177" spans="1:1">
      <c r="A2177" s="409"/>
    </row>
    <row r="2178" spans="1:1">
      <c r="A2178" s="409"/>
    </row>
    <row r="2179" spans="1:1">
      <c r="A2179" s="409"/>
    </row>
    <row r="2180" spans="1:1">
      <c r="A2180" s="409"/>
    </row>
    <row r="2181" spans="1:1">
      <c r="A2181" s="409"/>
    </row>
    <row r="2182" spans="1:1">
      <c r="A2182" s="409"/>
    </row>
    <row r="2183" spans="1:1">
      <c r="A2183" s="409"/>
    </row>
    <row r="2184" spans="1:1">
      <c r="A2184" s="409"/>
    </row>
    <row r="2185" spans="1:1">
      <c r="A2185" s="409"/>
    </row>
    <row r="2186" spans="1:1">
      <c r="A2186" s="409"/>
    </row>
    <row r="2187" spans="1:1">
      <c r="A2187" s="409"/>
    </row>
    <row r="2188" spans="1:1">
      <c r="A2188" s="409"/>
    </row>
    <row r="2189" spans="1:1">
      <c r="A2189" s="409"/>
    </row>
    <row r="2190" spans="1:1">
      <c r="A2190" s="409"/>
    </row>
    <row r="2191" spans="1:1">
      <c r="A2191" s="409"/>
    </row>
    <row r="2192" spans="1:1">
      <c r="A2192" s="409"/>
    </row>
    <row r="2193" spans="1:1">
      <c r="A2193" s="409"/>
    </row>
    <row r="2194" spans="1:1">
      <c r="A2194" s="409"/>
    </row>
    <row r="2195" spans="1:1">
      <c r="A2195" s="409"/>
    </row>
    <row r="2196" spans="1:1">
      <c r="A2196" s="409"/>
    </row>
    <row r="2197" spans="1:1">
      <c r="A2197" s="409"/>
    </row>
    <row r="2198" spans="1:1">
      <c r="A2198" s="409"/>
    </row>
    <row r="2199" spans="1:1">
      <c r="A2199" s="409"/>
    </row>
    <row r="2200" spans="1:1">
      <c r="A2200" s="409"/>
    </row>
    <row r="2201" spans="1:1">
      <c r="A2201" s="409"/>
    </row>
    <row r="2202" spans="1:1">
      <c r="A2202" s="409"/>
    </row>
    <row r="2203" spans="1:1">
      <c r="A2203" s="409"/>
    </row>
    <row r="2204" spans="1:1">
      <c r="A2204" s="409"/>
    </row>
    <row r="2205" spans="1:1">
      <c r="A2205" s="409"/>
    </row>
    <row r="2206" spans="1:1">
      <c r="A2206" s="409"/>
    </row>
    <row r="2207" spans="1:1">
      <c r="A2207" s="409"/>
    </row>
    <row r="2208" spans="1:1">
      <c r="A2208" s="409"/>
    </row>
    <row r="2209" spans="1:1">
      <c r="A2209" s="409"/>
    </row>
    <row r="2210" spans="1:1">
      <c r="A2210" s="409"/>
    </row>
    <row r="2211" spans="1:1">
      <c r="A2211" s="409"/>
    </row>
    <row r="2212" spans="1:1">
      <c r="A2212" s="409"/>
    </row>
    <row r="2213" spans="1:1">
      <c r="A2213" s="409"/>
    </row>
    <row r="2214" spans="1:1">
      <c r="A2214" s="409"/>
    </row>
    <row r="2215" spans="1:1">
      <c r="A2215" s="409"/>
    </row>
    <row r="2216" spans="1:1">
      <c r="A2216" s="409"/>
    </row>
    <row r="2217" spans="1:1">
      <c r="A2217" s="409"/>
    </row>
    <row r="2218" spans="1:1">
      <c r="A2218" s="409"/>
    </row>
    <row r="2219" spans="1:1">
      <c r="A2219" s="409"/>
    </row>
    <row r="2220" spans="1:1">
      <c r="A2220" s="409"/>
    </row>
    <row r="2221" spans="1:1">
      <c r="A2221" s="409"/>
    </row>
    <row r="2222" spans="1:1">
      <c r="A2222" s="409"/>
    </row>
    <row r="2223" spans="1:1">
      <c r="A2223" s="409"/>
    </row>
    <row r="2224" spans="1:1">
      <c r="A2224" s="409"/>
    </row>
    <row r="2225" spans="1:1">
      <c r="A2225" s="409"/>
    </row>
    <row r="2226" spans="1:1">
      <c r="A2226" s="409"/>
    </row>
    <row r="2227" spans="1:1">
      <c r="A2227" s="409"/>
    </row>
    <row r="2228" spans="1:1">
      <c r="A2228" s="409"/>
    </row>
    <row r="2229" spans="1:1">
      <c r="A2229" s="409"/>
    </row>
    <row r="2230" spans="1:1">
      <c r="A2230" s="409"/>
    </row>
    <row r="2231" spans="1:1">
      <c r="A2231" s="409"/>
    </row>
    <row r="2232" spans="1:1">
      <c r="A2232" s="409"/>
    </row>
    <row r="2233" spans="1:1">
      <c r="A2233" s="409"/>
    </row>
    <row r="2234" spans="1:1">
      <c r="A2234" s="409"/>
    </row>
    <row r="2235" spans="1:1">
      <c r="A2235" s="409"/>
    </row>
    <row r="2236" spans="1:1">
      <c r="A2236" s="409"/>
    </row>
    <row r="2237" spans="1:1">
      <c r="A2237" s="409"/>
    </row>
    <row r="2238" spans="1:1">
      <c r="A2238" s="409"/>
    </row>
    <row r="2239" spans="1:1">
      <c r="A2239" s="409"/>
    </row>
    <row r="2240" spans="1:1">
      <c r="A2240" s="409"/>
    </row>
    <row r="2241" spans="1:1">
      <c r="A2241" s="409"/>
    </row>
    <row r="2242" spans="1:1">
      <c r="A2242" s="409"/>
    </row>
    <row r="2243" spans="1:1">
      <c r="A2243" s="409"/>
    </row>
    <row r="2244" spans="1:1">
      <c r="A2244" s="409"/>
    </row>
    <row r="2245" spans="1:1">
      <c r="A2245" s="409"/>
    </row>
    <row r="2246" spans="1:1">
      <c r="A2246" s="409"/>
    </row>
    <row r="2247" spans="1:1">
      <c r="A2247" s="409"/>
    </row>
    <row r="2248" spans="1:1">
      <c r="A2248" s="409"/>
    </row>
    <row r="2249" spans="1:1">
      <c r="A2249" s="409"/>
    </row>
    <row r="2250" spans="1:1">
      <c r="A2250" s="409"/>
    </row>
    <row r="2251" spans="1:1">
      <c r="A2251" s="409"/>
    </row>
    <row r="2252" spans="1:1">
      <c r="A2252" s="409"/>
    </row>
    <row r="2253" spans="1:1">
      <c r="A2253" s="409"/>
    </row>
    <row r="2254" spans="1:1">
      <c r="A2254" s="409"/>
    </row>
    <row r="2255" spans="1:1">
      <c r="A2255" s="409"/>
    </row>
    <row r="2256" spans="1:1">
      <c r="A2256" s="409"/>
    </row>
    <row r="2257" spans="1:1">
      <c r="A2257" s="409"/>
    </row>
    <row r="2258" spans="1:1">
      <c r="A2258" s="409"/>
    </row>
    <row r="2259" spans="1:1">
      <c r="A2259" s="409"/>
    </row>
    <row r="2260" spans="1:1">
      <c r="A2260" s="409"/>
    </row>
    <row r="2261" spans="1:1">
      <c r="A2261" s="409"/>
    </row>
    <row r="2262" spans="1:1">
      <c r="A2262" s="409"/>
    </row>
    <row r="2263" spans="1:1">
      <c r="A2263" s="409"/>
    </row>
    <row r="2264" spans="1:1">
      <c r="A2264" s="409"/>
    </row>
    <row r="2265" spans="1:1">
      <c r="A2265" s="409"/>
    </row>
    <row r="2266" spans="1:1">
      <c r="A2266" s="409"/>
    </row>
    <row r="2267" spans="1:1">
      <c r="A2267" s="409"/>
    </row>
    <row r="2268" spans="1:1">
      <c r="A2268" s="409"/>
    </row>
    <row r="2269" spans="1:1">
      <c r="A2269" s="409"/>
    </row>
    <row r="2270" spans="1:1">
      <c r="A2270" s="409"/>
    </row>
    <row r="2271" spans="1:1">
      <c r="A2271" s="409"/>
    </row>
    <row r="2272" spans="1:1">
      <c r="A2272" s="409"/>
    </row>
    <row r="2273" spans="1:1">
      <c r="A2273" s="409"/>
    </row>
    <row r="2274" spans="1:1">
      <c r="A2274" s="409"/>
    </row>
    <row r="2275" spans="1:1">
      <c r="A2275" s="409"/>
    </row>
    <row r="2276" spans="1:1">
      <c r="A2276" s="409"/>
    </row>
    <row r="2277" spans="1:1">
      <c r="A2277" s="409"/>
    </row>
    <row r="2278" spans="1:1">
      <c r="A2278" s="409"/>
    </row>
    <row r="2279" spans="1:1">
      <c r="A2279" s="409"/>
    </row>
    <row r="2280" spans="1:1">
      <c r="A2280" s="409"/>
    </row>
    <row r="2281" spans="1:1">
      <c r="A2281" s="409"/>
    </row>
    <row r="2282" spans="1:1">
      <c r="A2282" s="409"/>
    </row>
    <row r="2283" spans="1:1">
      <c r="A2283" s="409"/>
    </row>
    <row r="2284" spans="1:1">
      <c r="A2284" s="409"/>
    </row>
    <row r="2285" spans="1:1">
      <c r="A2285" s="409"/>
    </row>
    <row r="2286" spans="1:1">
      <c r="A2286" s="409"/>
    </row>
    <row r="2287" spans="1:1">
      <c r="A2287" s="409"/>
    </row>
    <row r="2288" spans="1:1">
      <c r="A2288" s="409"/>
    </row>
    <row r="2289" spans="1:1">
      <c r="A2289" s="409"/>
    </row>
    <row r="2290" spans="1:1">
      <c r="A2290" s="409"/>
    </row>
    <row r="2291" spans="1:1">
      <c r="A2291" s="409"/>
    </row>
    <row r="2292" spans="1:1">
      <c r="A2292" s="409"/>
    </row>
    <row r="2293" spans="1:1">
      <c r="A2293" s="409"/>
    </row>
    <row r="2294" spans="1:1">
      <c r="A2294" s="409"/>
    </row>
    <row r="2295" spans="1:1">
      <c r="A2295" s="409"/>
    </row>
    <row r="2296" spans="1:1">
      <c r="A2296" s="409"/>
    </row>
    <row r="2297" spans="1:1">
      <c r="A2297" s="409"/>
    </row>
    <row r="2298" spans="1:1">
      <c r="A2298" s="409"/>
    </row>
    <row r="2299" spans="1:1">
      <c r="A2299" s="409"/>
    </row>
    <row r="2300" spans="1:1">
      <c r="A2300" s="409"/>
    </row>
    <row r="2301" spans="1:1">
      <c r="A2301" s="409"/>
    </row>
    <row r="2302" spans="1:1">
      <c r="A2302" s="409"/>
    </row>
    <row r="2303" spans="1:1">
      <c r="A2303" s="409"/>
    </row>
    <row r="2304" spans="1:1">
      <c r="A2304" s="409"/>
    </row>
    <row r="2305" spans="1:1">
      <c r="A2305" s="409"/>
    </row>
    <row r="2306" spans="1:1">
      <c r="A2306" s="409"/>
    </row>
    <row r="2307" spans="1:1">
      <c r="A2307" s="409"/>
    </row>
    <row r="2308" spans="1:1">
      <c r="A2308" s="409"/>
    </row>
    <row r="2309" spans="1:1">
      <c r="A2309" s="409"/>
    </row>
    <row r="2310" spans="1:1">
      <c r="A2310" s="409"/>
    </row>
    <row r="2311" spans="1:1">
      <c r="A2311" s="409"/>
    </row>
    <row r="2312" spans="1:1">
      <c r="A2312" s="409"/>
    </row>
    <row r="2313" spans="1:1">
      <c r="A2313" s="409"/>
    </row>
    <row r="2314" spans="1:1">
      <c r="A2314" s="409"/>
    </row>
    <row r="2315" spans="1:1">
      <c r="A2315" s="409"/>
    </row>
    <row r="2316" spans="1:1">
      <c r="A2316" s="409"/>
    </row>
    <row r="2317" spans="1:1">
      <c r="A2317" s="409"/>
    </row>
    <row r="2318" spans="1:1">
      <c r="A2318" s="409"/>
    </row>
    <row r="2319" spans="1:1">
      <c r="A2319" s="409"/>
    </row>
    <row r="2320" spans="1:1">
      <c r="A2320" s="409"/>
    </row>
    <row r="2321" spans="1:1">
      <c r="A2321" s="409"/>
    </row>
    <row r="2322" spans="1:1">
      <c r="A2322" s="409"/>
    </row>
    <row r="2323" spans="1:1">
      <c r="A2323" s="409"/>
    </row>
    <row r="2324" spans="1:1">
      <c r="A2324" s="409"/>
    </row>
    <row r="2325" spans="1:1">
      <c r="A2325" s="409"/>
    </row>
    <row r="2326" spans="1:1">
      <c r="A2326" s="409"/>
    </row>
    <row r="2327" spans="1:1">
      <c r="A2327" s="409"/>
    </row>
    <row r="2328" spans="1:1">
      <c r="A2328" s="409"/>
    </row>
    <row r="2329" spans="1:1">
      <c r="A2329" s="409"/>
    </row>
    <row r="2330" spans="1:1">
      <c r="A2330" s="409"/>
    </row>
    <row r="2331" spans="1:1">
      <c r="A2331" s="409"/>
    </row>
    <row r="2332" spans="1:1">
      <c r="A2332" s="409"/>
    </row>
    <row r="2333" spans="1:1">
      <c r="A2333" s="409"/>
    </row>
    <row r="2334" spans="1:1">
      <c r="A2334" s="409"/>
    </row>
    <row r="2335" spans="1:1">
      <c r="A2335" s="409"/>
    </row>
    <row r="2336" spans="1:1">
      <c r="A2336" s="409"/>
    </row>
    <row r="2337" spans="1:1">
      <c r="A2337" s="409"/>
    </row>
    <row r="2338" spans="1:1">
      <c r="A2338" s="409"/>
    </row>
    <row r="2339" spans="1:1">
      <c r="A2339" s="409"/>
    </row>
    <row r="2340" spans="1:1">
      <c r="A2340" s="409"/>
    </row>
    <row r="2341" spans="1:1">
      <c r="A2341" s="409"/>
    </row>
    <row r="2342" spans="1:1">
      <c r="A2342" s="409"/>
    </row>
    <row r="2343" spans="1:1">
      <c r="A2343" s="409"/>
    </row>
    <row r="2344" spans="1:1">
      <c r="A2344" s="409"/>
    </row>
    <row r="2345" spans="1:1">
      <c r="A2345" s="409"/>
    </row>
    <row r="2346" spans="1:1">
      <c r="A2346" s="409"/>
    </row>
    <row r="2347" spans="1:1">
      <c r="A2347" s="409"/>
    </row>
    <row r="2348" spans="1:1">
      <c r="A2348" s="409"/>
    </row>
    <row r="2349" spans="1:1">
      <c r="A2349" s="409"/>
    </row>
    <row r="2350" spans="1:1">
      <c r="A2350" s="409"/>
    </row>
    <row r="2351" spans="1:1">
      <c r="A2351" s="409"/>
    </row>
    <row r="2352" spans="1:1">
      <c r="A2352" s="409"/>
    </row>
    <row r="2353" spans="1:1">
      <c r="A2353" s="409"/>
    </row>
    <row r="2354" spans="1:1">
      <c r="A2354" s="409"/>
    </row>
    <row r="2355" spans="1:1">
      <c r="A2355" s="409"/>
    </row>
    <row r="2356" spans="1:1">
      <c r="A2356" s="409"/>
    </row>
    <row r="2357" spans="1:1">
      <c r="A2357" s="409"/>
    </row>
    <row r="2358" spans="1:1">
      <c r="A2358" s="409"/>
    </row>
    <row r="2359" spans="1:1">
      <c r="A2359" s="409"/>
    </row>
    <row r="2360" spans="1:1">
      <c r="A2360" s="409"/>
    </row>
    <row r="2361" spans="1:1">
      <c r="A2361" s="409"/>
    </row>
    <row r="2362" spans="1:1">
      <c r="A2362" s="409"/>
    </row>
    <row r="2363" spans="1:1">
      <c r="A2363" s="409"/>
    </row>
    <row r="2364" spans="1:1">
      <c r="A2364" s="409"/>
    </row>
    <row r="2365" spans="1:1">
      <c r="A2365" s="409"/>
    </row>
    <row r="2366" spans="1:1">
      <c r="A2366" s="409"/>
    </row>
    <row r="2367" spans="1:1">
      <c r="A2367" s="409"/>
    </row>
    <row r="2368" spans="1:1">
      <c r="A2368" s="409"/>
    </row>
    <row r="2369" spans="1:1">
      <c r="A2369" s="409"/>
    </row>
    <row r="2370" spans="1:1">
      <c r="A2370" s="409"/>
    </row>
    <row r="2371" spans="1:1">
      <c r="A2371" s="409"/>
    </row>
    <row r="2372" spans="1:1">
      <c r="A2372" s="409"/>
    </row>
    <row r="2373" spans="1:1">
      <c r="A2373" s="409"/>
    </row>
    <row r="2374" spans="1:1">
      <c r="A2374" s="409"/>
    </row>
    <row r="2375" spans="1:1">
      <c r="A2375" s="409"/>
    </row>
    <row r="2376" spans="1:1">
      <c r="A2376" s="409"/>
    </row>
    <row r="2377" spans="1:1">
      <c r="A2377" s="409"/>
    </row>
    <row r="2378" spans="1:1">
      <c r="A2378" s="409"/>
    </row>
    <row r="2379" spans="1:1">
      <c r="A2379" s="409"/>
    </row>
    <row r="2380" spans="1:1">
      <c r="A2380" s="409"/>
    </row>
    <row r="2381" spans="1:1">
      <c r="A2381" s="409"/>
    </row>
    <row r="2382" spans="1:1">
      <c r="A2382" s="409"/>
    </row>
    <row r="2383" spans="1:1">
      <c r="A2383" s="409"/>
    </row>
    <row r="2384" spans="1:1">
      <c r="A2384" s="409"/>
    </row>
    <row r="2385" spans="1:1">
      <c r="A2385" s="409"/>
    </row>
    <row r="2386" spans="1:1">
      <c r="A2386" s="409"/>
    </row>
    <row r="2387" spans="1:1">
      <c r="A2387" s="409"/>
    </row>
    <row r="2388" spans="1:1">
      <c r="A2388" s="409"/>
    </row>
    <row r="2389" spans="1:1">
      <c r="A2389" s="409"/>
    </row>
    <row r="2390" spans="1:1">
      <c r="A2390" s="409"/>
    </row>
    <row r="2391" spans="1:1">
      <c r="A2391" s="409"/>
    </row>
    <row r="2392" spans="1:1">
      <c r="A2392" s="409"/>
    </row>
    <row r="2393" spans="1:1">
      <c r="A2393" s="409"/>
    </row>
    <row r="2394" spans="1:1">
      <c r="A2394" s="409"/>
    </row>
    <row r="2395" spans="1:1">
      <c r="A2395" s="409"/>
    </row>
    <row r="2396" spans="1:1">
      <c r="A2396" s="409"/>
    </row>
    <row r="2397" spans="1:1">
      <c r="A2397" s="409"/>
    </row>
    <row r="2398" spans="1:1">
      <c r="A2398" s="409"/>
    </row>
    <row r="2399" spans="1:1">
      <c r="A2399" s="409"/>
    </row>
    <row r="2400" spans="1:1">
      <c r="A2400" s="409"/>
    </row>
    <row r="2401" spans="1:1">
      <c r="A2401" s="409"/>
    </row>
    <row r="2402" spans="1:1">
      <c r="A2402" s="409"/>
    </row>
    <row r="2403" spans="1:1">
      <c r="A2403" s="409"/>
    </row>
    <row r="2404" spans="1:1">
      <c r="A2404" s="409"/>
    </row>
    <row r="2405" spans="1:1">
      <c r="A2405" s="409"/>
    </row>
    <row r="2406" spans="1:1">
      <c r="A2406" s="409"/>
    </row>
    <row r="2407" spans="1:1">
      <c r="A2407" s="409"/>
    </row>
    <row r="2408" spans="1:1">
      <c r="A2408" s="409"/>
    </row>
    <row r="2409" spans="1:1">
      <c r="A2409" s="409"/>
    </row>
    <row r="2410" spans="1:1">
      <c r="A2410" s="409"/>
    </row>
    <row r="2411" spans="1:1">
      <c r="A2411" s="409"/>
    </row>
    <row r="2412" spans="1:1">
      <c r="A2412" s="409"/>
    </row>
    <row r="2413" spans="1:1">
      <c r="A2413" s="409"/>
    </row>
    <row r="2414" spans="1:1">
      <c r="A2414" s="409"/>
    </row>
    <row r="2415" spans="1:1">
      <c r="A2415" s="409"/>
    </row>
    <row r="2416" spans="1:1">
      <c r="A2416" s="409"/>
    </row>
    <row r="2417" spans="1:1">
      <c r="A2417" s="409"/>
    </row>
    <row r="2418" spans="1:1">
      <c r="A2418" s="409"/>
    </row>
    <row r="2419" spans="1:1">
      <c r="A2419" s="409"/>
    </row>
    <row r="2420" spans="1:1">
      <c r="A2420" s="409"/>
    </row>
    <row r="2421" spans="1:1">
      <c r="A2421" s="409"/>
    </row>
    <row r="2422" spans="1:1">
      <c r="A2422" s="409"/>
    </row>
    <row r="2423" spans="1:1">
      <c r="A2423" s="409"/>
    </row>
    <row r="2424" spans="1:1">
      <c r="A2424" s="409"/>
    </row>
    <row r="2425" spans="1:1">
      <c r="A2425" s="409"/>
    </row>
    <row r="2426" spans="1:1">
      <c r="A2426" s="409"/>
    </row>
    <row r="2427" spans="1:1">
      <c r="A2427" s="409"/>
    </row>
    <row r="2428" spans="1:1">
      <c r="A2428" s="409"/>
    </row>
    <row r="2429" spans="1:1">
      <c r="A2429" s="409"/>
    </row>
    <row r="2430" spans="1:1">
      <c r="A2430" s="409"/>
    </row>
    <row r="2431" spans="1:1">
      <c r="A2431" s="409"/>
    </row>
    <row r="2432" spans="1:1">
      <c r="A2432" s="409"/>
    </row>
    <row r="2433" spans="1:1">
      <c r="A2433" s="409"/>
    </row>
    <row r="2434" spans="1:1">
      <c r="A2434" s="409"/>
    </row>
    <row r="2435" spans="1:1">
      <c r="A2435" s="409"/>
    </row>
    <row r="2436" spans="1:1">
      <c r="A2436" s="409"/>
    </row>
    <row r="2437" spans="1:1">
      <c r="A2437" s="409"/>
    </row>
    <row r="2438" spans="1:1">
      <c r="A2438" s="409"/>
    </row>
    <row r="2439" spans="1:1">
      <c r="A2439" s="409"/>
    </row>
    <row r="2440" spans="1:1">
      <c r="A2440" s="409"/>
    </row>
    <row r="2441" spans="1:1">
      <c r="A2441" s="409"/>
    </row>
    <row r="2442" spans="1:1">
      <c r="A2442" s="409"/>
    </row>
    <row r="2443" spans="1:1">
      <c r="A2443" s="409"/>
    </row>
    <row r="2444" spans="1:1">
      <c r="A2444" s="409"/>
    </row>
    <row r="2445" spans="1:1">
      <c r="A2445" s="409"/>
    </row>
    <row r="2446" spans="1:1">
      <c r="A2446" s="409"/>
    </row>
    <row r="2447" spans="1:1">
      <c r="A2447" s="409"/>
    </row>
    <row r="2448" spans="1:1">
      <c r="A2448" s="409"/>
    </row>
    <row r="2449" spans="1:1">
      <c r="A2449" s="409"/>
    </row>
    <row r="2450" spans="1:1">
      <c r="A2450" s="409"/>
    </row>
    <row r="2451" spans="1:1">
      <c r="A2451" s="409"/>
    </row>
    <row r="2452" spans="1:1">
      <c r="A2452" s="409"/>
    </row>
    <row r="2453" spans="1:1">
      <c r="A2453" s="409"/>
    </row>
    <row r="2454" spans="1:1">
      <c r="A2454" s="409"/>
    </row>
    <row r="2455" spans="1:1">
      <c r="A2455" s="409"/>
    </row>
    <row r="2456" spans="1:1">
      <c r="A2456" s="409"/>
    </row>
    <row r="2457" spans="1:1">
      <c r="A2457" s="409"/>
    </row>
    <row r="2458" spans="1:1">
      <c r="A2458" s="409"/>
    </row>
    <row r="2459" spans="1:1">
      <c r="A2459" s="409"/>
    </row>
    <row r="2460" spans="1:1">
      <c r="A2460" s="409"/>
    </row>
    <row r="2461" spans="1:1">
      <c r="A2461" s="409"/>
    </row>
    <row r="2462" spans="1:1">
      <c r="A2462" s="409"/>
    </row>
    <row r="2463" spans="1:1">
      <c r="A2463" s="409"/>
    </row>
    <row r="2464" spans="1:1">
      <c r="A2464" s="409"/>
    </row>
    <row r="2465" spans="1:1">
      <c r="A2465" s="409"/>
    </row>
    <row r="2466" spans="1:1">
      <c r="A2466" s="409"/>
    </row>
    <row r="2467" spans="1:1">
      <c r="A2467" s="409"/>
    </row>
    <row r="2468" spans="1:1">
      <c r="A2468" s="409"/>
    </row>
    <row r="2469" spans="1:1">
      <c r="A2469" s="409"/>
    </row>
    <row r="2470" spans="1:1">
      <c r="A2470" s="409"/>
    </row>
    <row r="2471" spans="1:1">
      <c r="A2471" s="409"/>
    </row>
    <row r="2472" spans="1:1">
      <c r="A2472" s="409"/>
    </row>
    <row r="2473" spans="1:1">
      <c r="A2473" s="409"/>
    </row>
    <row r="2474" spans="1:1">
      <c r="A2474" s="409"/>
    </row>
    <row r="2475" spans="1:1">
      <c r="A2475" s="409"/>
    </row>
    <row r="2476" spans="1:1">
      <c r="A2476" s="409"/>
    </row>
    <row r="2477" spans="1:1">
      <c r="A2477" s="409"/>
    </row>
    <row r="2478" spans="1:1">
      <c r="A2478" s="409"/>
    </row>
    <row r="2479" spans="1:1">
      <c r="A2479" s="409"/>
    </row>
    <row r="2480" spans="1:1">
      <c r="A2480" s="409"/>
    </row>
    <row r="2481" spans="1:1">
      <c r="A2481" s="409"/>
    </row>
    <row r="2482" spans="1:1">
      <c r="A2482" s="409"/>
    </row>
    <row r="2483" spans="1:1">
      <c r="A2483" s="409"/>
    </row>
    <row r="2484" spans="1:1">
      <c r="A2484" s="409"/>
    </row>
    <row r="2485" spans="1:1">
      <c r="A2485" s="409"/>
    </row>
    <row r="2486" spans="1:1">
      <c r="A2486" s="409"/>
    </row>
    <row r="2487" spans="1:1">
      <c r="A2487" s="409"/>
    </row>
    <row r="2488" spans="1:1">
      <c r="A2488" s="409"/>
    </row>
    <row r="2489" spans="1:1">
      <c r="A2489" s="409"/>
    </row>
    <row r="2490" spans="1:1">
      <c r="A2490" s="409"/>
    </row>
    <row r="2491" spans="1:1">
      <c r="A2491" s="409"/>
    </row>
    <row r="2492" spans="1:1">
      <c r="A2492" s="409"/>
    </row>
    <row r="2493" spans="1:1">
      <c r="A2493" s="409"/>
    </row>
    <row r="2494" spans="1:1">
      <c r="A2494" s="409"/>
    </row>
    <row r="2495" spans="1:1">
      <c r="A2495" s="409"/>
    </row>
    <row r="2496" spans="1:1">
      <c r="A2496" s="409"/>
    </row>
    <row r="2497" spans="1:1">
      <c r="A2497" s="409"/>
    </row>
    <row r="2498" spans="1:1">
      <c r="A2498" s="409"/>
    </row>
    <row r="2499" spans="1:1">
      <c r="A2499" s="409"/>
    </row>
    <row r="2500" spans="1:1">
      <c r="A2500" s="409"/>
    </row>
    <row r="2501" spans="1:1">
      <c r="A2501" s="409"/>
    </row>
    <row r="2502" spans="1:1">
      <c r="A2502" s="409"/>
    </row>
    <row r="2503" spans="1:1">
      <c r="A2503" s="409"/>
    </row>
    <row r="2504" spans="1:1">
      <c r="A2504" s="409"/>
    </row>
    <row r="2505" spans="1:1">
      <c r="A2505" s="409"/>
    </row>
    <row r="2506" spans="1:1">
      <c r="A2506" s="409"/>
    </row>
    <row r="2507" spans="1:1">
      <c r="A2507" s="409"/>
    </row>
    <row r="2508" spans="1:1">
      <c r="A2508" s="409"/>
    </row>
    <row r="2509" spans="1:1">
      <c r="A2509" s="409"/>
    </row>
    <row r="2510" spans="1:1">
      <c r="A2510" s="409"/>
    </row>
    <row r="2511" spans="1:1">
      <c r="A2511" s="409"/>
    </row>
    <row r="2512" spans="1:1">
      <c r="A2512" s="409"/>
    </row>
    <row r="2513" spans="1:1">
      <c r="A2513" s="409"/>
    </row>
    <row r="2514" spans="1:1">
      <c r="A2514" s="409"/>
    </row>
    <row r="2515" spans="1:1">
      <c r="A2515" s="409"/>
    </row>
    <row r="2516" spans="1:1">
      <c r="A2516" s="409"/>
    </row>
    <row r="2517" spans="1:1">
      <c r="A2517" s="409"/>
    </row>
    <row r="2518" spans="1:1">
      <c r="A2518" s="409"/>
    </row>
    <row r="2519" spans="1:1">
      <c r="A2519" s="409"/>
    </row>
    <row r="2520" spans="1:1">
      <c r="A2520" s="409"/>
    </row>
    <row r="2521" spans="1:1">
      <c r="A2521" s="409"/>
    </row>
    <row r="2522" spans="1:1">
      <c r="A2522" s="409"/>
    </row>
    <row r="2523" spans="1:1">
      <c r="A2523" s="409"/>
    </row>
    <row r="2524" spans="1:1">
      <c r="A2524" s="409"/>
    </row>
    <row r="2525" spans="1:1">
      <c r="A2525" s="409"/>
    </row>
    <row r="2526" spans="1:1">
      <c r="A2526" s="409"/>
    </row>
    <row r="2527" spans="1:1">
      <c r="A2527" s="409"/>
    </row>
    <row r="2528" spans="1:1">
      <c r="A2528" s="409"/>
    </row>
    <row r="2529" spans="1:1">
      <c r="A2529" s="409"/>
    </row>
    <row r="2530" spans="1:1">
      <c r="A2530" s="409"/>
    </row>
    <row r="2531" spans="1:1">
      <c r="A2531" s="409"/>
    </row>
    <row r="2532" spans="1:1">
      <c r="A2532" s="409"/>
    </row>
    <row r="2533" spans="1:1">
      <c r="A2533" s="409"/>
    </row>
    <row r="2534" spans="1:1">
      <c r="A2534" s="409"/>
    </row>
    <row r="2535" spans="1:1">
      <c r="A2535" s="409"/>
    </row>
    <row r="2536" spans="1:1">
      <c r="A2536" s="409"/>
    </row>
    <row r="2537" spans="1:1">
      <c r="A2537" s="409"/>
    </row>
    <row r="2538" spans="1:1">
      <c r="A2538" s="409"/>
    </row>
    <row r="2539" spans="1:1">
      <c r="A2539" s="409"/>
    </row>
    <row r="2540" spans="1:1">
      <c r="A2540" s="409"/>
    </row>
    <row r="2541" spans="1:1">
      <c r="A2541" s="409"/>
    </row>
    <row r="2542" spans="1:1">
      <c r="A2542" s="409"/>
    </row>
    <row r="2543" spans="1:1">
      <c r="A2543" s="409"/>
    </row>
    <row r="2544" spans="1:1">
      <c r="A2544" s="409"/>
    </row>
    <row r="2545" spans="1:1">
      <c r="A2545" s="409"/>
    </row>
    <row r="2546" spans="1:1">
      <c r="A2546" s="409"/>
    </row>
    <row r="2547" spans="1:1">
      <c r="A2547" s="409"/>
    </row>
    <row r="2548" spans="1:1">
      <c r="A2548" s="409"/>
    </row>
    <row r="2549" spans="1:1">
      <c r="A2549" s="409"/>
    </row>
    <row r="2550" spans="1:1">
      <c r="A2550" s="409"/>
    </row>
    <row r="2551" spans="1:1">
      <c r="A2551" s="409"/>
    </row>
    <row r="2552" spans="1:1">
      <c r="A2552" s="409"/>
    </row>
    <row r="2553" spans="1:1">
      <c r="A2553" s="409"/>
    </row>
    <row r="2554" spans="1:1">
      <c r="A2554" s="409"/>
    </row>
    <row r="2555" spans="1:1">
      <c r="A2555" s="409"/>
    </row>
    <row r="2556" spans="1:1">
      <c r="A2556" s="409"/>
    </row>
    <row r="2557" spans="1:1">
      <c r="A2557" s="409"/>
    </row>
    <row r="2558" spans="1:1">
      <c r="A2558" s="409"/>
    </row>
    <row r="2559" spans="1:1">
      <c r="A2559" s="409"/>
    </row>
    <row r="2560" spans="1:1">
      <c r="A2560" s="409"/>
    </row>
    <row r="2561" spans="1:1">
      <c r="A2561" s="409"/>
    </row>
    <row r="2562" spans="1:1">
      <c r="A2562" s="409"/>
    </row>
    <row r="2563" spans="1:1">
      <c r="A2563" s="409"/>
    </row>
    <row r="2564" spans="1:1">
      <c r="A2564" s="409"/>
    </row>
    <row r="2565" spans="1:1">
      <c r="A2565" s="409"/>
    </row>
    <row r="2566" spans="1:1">
      <c r="A2566" s="409"/>
    </row>
    <row r="2567" spans="1:1">
      <c r="A2567" s="409"/>
    </row>
    <row r="2568" spans="1:1">
      <c r="A2568" s="409"/>
    </row>
    <row r="2569" spans="1:1">
      <c r="A2569" s="409"/>
    </row>
    <row r="2570" spans="1:1">
      <c r="A2570" s="409"/>
    </row>
    <row r="2571" spans="1:1">
      <c r="A2571" s="409"/>
    </row>
    <row r="2572" spans="1:1">
      <c r="A2572" s="409"/>
    </row>
    <row r="2573" spans="1:1">
      <c r="A2573" s="409"/>
    </row>
    <row r="2574" spans="1:1">
      <c r="A2574" s="409"/>
    </row>
    <row r="2575" spans="1:1">
      <c r="A2575" s="409"/>
    </row>
    <row r="2576" spans="1:1">
      <c r="A2576" s="409"/>
    </row>
    <row r="2577" spans="1:1">
      <c r="A2577" s="409"/>
    </row>
    <row r="2578" spans="1:1">
      <c r="A2578" s="409"/>
    </row>
    <row r="2579" spans="1:1">
      <c r="A2579" s="409"/>
    </row>
    <row r="2580" spans="1:1">
      <c r="A2580" s="409"/>
    </row>
    <row r="2581" spans="1:1">
      <c r="A2581" s="409"/>
    </row>
    <row r="2582" spans="1:1">
      <c r="A2582" s="409"/>
    </row>
    <row r="2583" spans="1:1">
      <c r="A2583" s="409"/>
    </row>
    <row r="2584" spans="1:1">
      <c r="A2584" s="409"/>
    </row>
    <row r="2585" spans="1:1">
      <c r="A2585" s="409"/>
    </row>
    <row r="2586" spans="1:1">
      <c r="A2586" s="409"/>
    </row>
    <row r="2587" spans="1:1">
      <c r="A2587" s="409"/>
    </row>
    <row r="2588" spans="1:1">
      <c r="A2588" s="409"/>
    </row>
    <row r="2589" spans="1:1">
      <c r="A2589" s="409"/>
    </row>
    <row r="2590" spans="1:1">
      <c r="A2590" s="409"/>
    </row>
    <row r="2591" spans="1:1">
      <c r="A2591" s="409"/>
    </row>
    <row r="2592" spans="1:1">
      <c r="A2592" s="409"/>
    </row>
    <row r="2593" spans="1:1">
      <c r="A2593" s="409"/>
    </row>
    <row r="2594" spans="1:1">
      <c r="A2594" s="409"/>
    </row>
    <row r="2595" spans="1:1">
      <c r="A2595" s="409"/>
    </row>
    <row r="2596" spans="1:1">
      <c r="A2596" s="409"/>
    </row>
    <row r="2597" spans="1:1">
      <c r="A2597" s="409"/>
    </row>
    <row r="2598" spans="1:1">
      <c r="A2598" s="409"/>
    </row>
    <row r="2599" spans="1:1">
      <c r="A2599" s="409"/>
    </row>
    <row r="2600" spans="1:1">
      <c r="A2600" s="409"/>
    </row>
    <row r="2601" spans="1:1">
      <c r="A2601" s="409"/>
    </row>
    <row r="2602" spans="1:1">
      <c r="A2602" s="409"/>
    </row>
    <row r="2603" spans="1:1">
      <c r="A2603" s="409"/>
    </row>
    <row r="2604" spans="1:1">
      <c r="A2604" s="409"/>
    </row>
    <row r="2605" spans="1:1">
      <c r="A2605" s="409"/>
    </row>
    <row r="2606" spans="1:1">
      <c r="A2606" s="409"/>
    </row>
    <row r="2607" spans="1:1">
      <c r="A2607" s="409"/>
    </row>
    <row r="2608" spans="1:1">
      <c r="A2608" s="409"/>
    </row>
    <row r="2609" spans="1:1">
      <c r="A2609" s="409"/>
    </row>
    <row r="2610" spans="1:1">
      <c r="A2610" s="409"/>
    </row>
    <row r="2611" spans="1:1">
      <c r="A2611" s="409"/>
    </row>
    <row r="2612" spans="1:1">
      <c r="A2612" s="409"/>
    </row>
    <row r="2613" spans="1:1">
      <c r="A2613" s="409"/>
    </row>
    <row r="2614" spans="1:1">
      <c r="A2614" s="409"/>
    </row>
    <row r="2615" spans="1:1">
      <c r="A2615" s="409"/>
    </row>
    <row r="2616" spans="1:1">
      <c r="A2616" s="409"/>
    </row>
    <row r="2617" spans="1:1">
      <c r="A2617" s="409"/>
    </row>
    <row r="2618" spans="1:1">
      <c r="A2618" s="409"/>
    </row>
    <row r="2619" spans="1:1">
      <c r="A2619" s="409"/>
    </row>
    <row r="2620" spans="1:1">
      <c r="A2620" s="409"/>
    </row>
    <row r="2621" spans="1:1">
      <c r="A2621" s="409"/>
    </row>
    <row r="2622" spans="1:1">
      <c r="A2622" s="409"/>
    </row>
    <row r="2623" spans="1:1">
      <c r="A2623" s="409"/>
    </row>
    <row r="2624" spans="1:1">
      <c r="A2624" s="409"/>
    </row>
    <row r="2625" spans="1:1">
      <c r="A2625" s="409"/>
    </row>
    <row r="2626" spans="1:1">
      <c r="A2626" s="409"/>
    </row>
    <row r="2627" spans="1:1">
      <c r="A2627" s="409"/>
    </row>
    <row r="2628" spans="1:1">
      <c r="A2628" s="409"/>
    </row>
    <row r="2629" spans="1:1">
      <c r="A2629" s="409"/>
    </row>
    <row r="2630" spans="1:1">
      <c r="A2630" s="409"/>
    </row>
    <row r="2631" spans="1:1">
      <c r="A2631" s="409"/>
    </row>
    <row r="2632" spans="1:1">
      <c r="A2632" s="409"/>
    </row>
    <row r="2633" spans="1:1">
      <c r="A2633" s="409"/>
    </row>
    <row r="2634" spans="1:1">
      <c r="A2634" s="409"/>
    </row>
    <row r="2635" spans="1:1">
      <c r="A2635" s="409"/>
    </row>
    <row r="2636" spans="1:1">
      <c r="A2636" s="409"/>
    </row>
    <row r="2637" spans="1:1">
      <c r="A2637" s="409"/>
    </row>
    <row r="2638" spans="1:1">
      <c r="A2638" s="409"/>
    </row>
    <row r="2639" spans="1:1">
      <c r="A2639" s="409"/>
    </row>
    <row r="2640" spans="1:1">
      <c r="A2640" s="409"/>
    </row>
    <row r="2641" spans="1:1">
      <c r="A2641" s="409"/>
    </row>
    <row r="2642" spans="1:1">
      <c r="A2642" s="409"/>
    </row>
    <row r="2643" spans="1:1">
      <c r="A2643" s="409"/>
    </row>
    <row r="2644" spans="1:1">
      <c r="A2644" s="409"/>
    </row>
    <row r="2645" spans="1:1">
      <c r="A2645" s="409"/>
    </row>
    <row r="2646" spans="1:1">
      <c r="A2646" s="409"/>
    </row>
    <row r="2647" spans="1:1">
      <c r="A2647" s="409"/>
    </row>
    <row r="2648" spans="1:1">
      <c r="A2648" s="409"/>
    </row>
    <row r="2649" spans="1:1">
      <c r="A2649" s="409"/>
    </row>
    <row r="2650" spans="1:1">
      <c r="A2650" s="409"/>
    </row>
    <row r="2651" spans="1:1">
      <c r="A2651" s="409"/>
    </row>
    <row r="2652" spans="1:1">
      <c r="A2652" s="409"/>
    </row>
    <row r="2653" spans="1:1">
      <c r="A2653" s="409"/>
    </row>
    <row r="2654" spans="1:1">
      <c r="A2654" s="409"/>
    </row>
    <row r="2655" spans="1:1">
      <c r="A2655" s="409"/>
    </row>
    <row r="2656" spans="1:1">
      <c r="A2656" s="409"/>
    </row>
    <row r="2657" spans="1:1">
      <c r="A2657" s="409"/>
    </row>
    <row r="2658" spans="1:1">
      <c r="A2658" s="409"/>
    </row>
    <row r="2659" spans="1:1">
      <c r="A2659" s="409"/>
    </row>
    <row r="2660" spans="1:1">
      <c r="A2660" s="409"/>
    </row>
    <row r="2661" spans="1:1">
      <c r="A2661" s="409"/>
    </row>
    <row r="2662" spans="1:1">
      <c r="A2662" s="409"/>
    </row>
    <row r="2663" spans="1:1">
      <c r="A2663" s="409"/>
    </row>
    <row r="2664" spans="1:1">
      <c r="A2664" s="409"/>
    </row>
    <row r="2665" spans="1:1">
      <c r="A2665" s="409"/>
    </row>
    <row r="2666" spans="1:1">
      <c r="A2666" s="409"/>
    </row>
    <row r="2667" spans="1:1">
      <c r="A2667" s="409"/>
    </row>
    <row r="2668" spans="1:1">
      <c r="A2668" s="409"/>
    </row>
    <row r="2669" spans="1:1">
      <c r="A2669" s="409"/>
    </row>
    <row r="2670" spans="1:1">
      <c r="A2670" s="409"/>
    </row>
    <row r="2671" spans="1:1">
      <c r="A2671" s="409"/>
    </row>
    <row r="2672" spans="1:1">
      <c r="A2672" s="409"/>
    </row>
    <row r="2673" spans="1:1">
      <c r="A2673" s="409"/>
    </row>
    <row r="2674" spans="1:1">
      <c r="A2674" s="409"/>
    </row>
    <row r="2675" spans="1:1">
      <c r="A2675" s="409"/>
    </row>
    <row r="2676" spans="1:1">
      <c r="A2676" s="409"/>
    </row>
    <row r="2677" spans="1:1">
      <c r="A2677" s="409"/>
    </row>
    <row r="2678" spans="1:1">
      <c r="A2678" s="409"/>
    </row>
    <row r="2679" spans="1:1">
      <c r="A2679" s="409"/>
    </row>
    <row r="2680" spans="1:1">
      <c r="A2680" s="409"/>
    </row>
    <row r="2681" spans="1:1">
      <c r="A2681" s="409"/>
    </row>
    <row r="2682" spans="1:1">
      <c r="A2682" s="409"/>
    </row>
    <row r="2683" spans="1:1">
      <c r="A2683" s="409"/>
    </row>
    <row r="2684" spans="1:1">
      <c r="A2684" s="409"/>
    </row>
    <row r="2685" spans="1:1">
      <c r="A2685" s="409"/>
    </row>
    <row r="2686" spans="1:1">
      <c r="A2686" s="409"/>
    </row>
    <row r="2687" spans="1:1">
      <c r="A2687" s="409"/>
    </row>
    <row r="2688" spans="1:1">
      <c r="A2688" s="409"/>
    </row>
    <row r="2689" spans="1:1">
      <c r="A2689" s="409"/>
    </row>
    <row r="2690" spans="1:1">
      <c r="A2690" s="409"/>
    </row>
    <row r="2691" spans="1:1">
      <c r="A2691" s="409"/>
    </row>
    <row r="2692" spans="1:1">
      <c r="A2692" s="409"/>
    </row>
    <row r="2693" spans="1:1">
      <c r="A2693" s="409"/>
    </row>
    <row r="2694" spans="1:1">
      <c r="A2694" s="409"/>
    </row>
    <row r="2695" spans="1:1">
      <c r="A2695" s="409"/>
    </row>
    <row r="2696" spans="1:1">
      <c r="A2696" s="409"/>
    </row>
    <row r="2697" spans="1:1">
      <c r="A2697" s="409"/>
    </row>
    <row r="2698" spans="1:1">
      <c r="A2698" s="409"/>
    </row>
    <row r="2699" spans="1:1">
      <c r="A2699" s="409"/>
    </row>
    <row r="2700" spans="1:1">
      <c r="A2700" s="409"/>
    </row>
    <row r="2701" spans="1:1">
      <c r="A2701" s="409"/>
    </row>
    <row r="2702" spans="1:1">
      <c r="A2702" s="409"/>
    </row>
    <row r="2703" spans="1:1">
      <c r="A2703" s="409"/>
    </row>
    <row r="2704" spans="1:1">
      <c r="A2704" s="409"/>
    </row>
    <row r="2705" spans="1:1">
      <c r="A2705" s="409"/>
    </row>
    <row r="2706" spans="1:1">
      <c r="A2706" s="409"/>
    </row>
    <row r="2707" spans="1:1">
      <c r="A2707" s="409"/>
    </row>
    <row r="2708" spans="1:1">
      <c r="A2708" s="409"/>
    </row>
    <row r="2709" spans="1:1">
      <c r="A2709" s="409"/>
    </row>
    <row r="2710" spans="1:1">
      <c r="A2710" s="409"/>
    </row>
    <row r="2711" spans="1:1">
      <c r="A2711" s="409"/>
    </row>
    <row r="2712" spans="1:1">
      <c r="A2712" s="409"/>
    </row>
    <row r="2713" spans="1:1">
      <c r="A2713" s="409"/>
    </row>
    <row r="2714" spans="1:1">
      <c r="A2714" s="409"/>
    </row>
    <row r="2715" spans="1:1">
      <c r="A2715" s="409"/>
    </row>
    <row r="2716" spans="1:1">
      <c r="A2716" s="409"/>
    </row>
    <row r="2717" spans="1:1">
      <c r="A2717" s="409"/>
    </row>
    <row r="2718" spans="1:1">
      <c r="A2718" s="409"/>
    </row>
    <row r="2719" spans="1:1">
      <c r="A2719" s="409"/>
    </row>
    <row r="2720" spans="1:1">
      <c r="A2720" s="409"/>
    </row>
    <row r="2721" spans="1:1">
      <c r="A2721" s="409"/>
    </row>
    <row r="2722" spans="1:1">
      <c r="A2722" s="409"/>
    </row>
    <row r="2723" spans="1:1">
      <c r="A2723" s="409"/>
    </row>
    <row r="2724" spans="1:1">
      <c r="A2724" s="409"/>
    </row>
    <row r="2725" spans="1:1">
      <c r="A2725" s="409"/>
    </row>
    <row r="2726" spans="1:1">
      <c r="A2726" s="409"/>
    </row>
    <row r="2727" spans="1:1">
      <c r="A2727" s="409"/>
    </row>
    <row r="2728" spans="1:1">
      <c r="A2728" s="409"/>
    </row>
    <row r="2729" spans="1:1">
      <c r="A2729" s="409"/>
    </row>
    <row r="2730" spans="1:1">
      <c r="A2730" s="409"/>
    </row>
    <row r="2731" spans="1:1">
      <c r="A2731" s="409"/>
    </row>
    <row r="2732" spans="1:1">
      <c r="A2732" s="409"/>
    </row>
    <row r="2733" spans="1:1">
      <c r="A2733" s="409"/>
    </row>
    <row r="2734" spans="1:1">
      <c r="A2734" s="409"/>
    </row>
    <row r="2735" spans="1:1">
      <c r="A2735" s="409"/>
    </row>
    <row r="2736" spans="1:1">
      <c r="A2736" s="409"/>
    </row>
    <row r="2737" spans="1:1">
      <c r="A2737" s="409"/>
    </row>
    <row r="2738" spans="1:1">
      <c r="A2738" s="409"/>
    </row>
    <row r="2739" spans="1:1">
      <c r="A2739" s="409"/>
    </row>
    <row r="2740" spans="1:1">
      <c r="A2740" s="409"/>
    </row>
    <row r="2741" spans="1:1">
      <c r="A2741" s="409"/>
    </row>
    <row r="2742" spans="1:1">
      <c r="A2742" s="409"/>
    </row>
    <row r="2743" spans="1:1">
      <c r="A2743" s="409"/>
    </row>
    <row r="2744" spans="1:1">
      <c r="A2744" s="409"/>
    </row>
    <row r="2745" spans="1:1">
      <c r="A2745" s="409"/>
    </row>
    <row r="2746" spans="1:1">
      <c r="A2746" s="409"/>
    </row>
    <row r="2747" spans="1:1">
      <c r="A2747" s="409"/>
    </row>
    <row r="2748" spans="1:1">
      <c r="A2748" s="409"/>
    </row>
    <row r="2749" spans="1:1">
      <c r="A2749" s="409"/>
    </row>
    <row r="2750" spans="1:1">
      <c r="A2750" s="409"/>
    </row>
    <row r="2751" spans="1:1">
      <c r="A2751" s="409"/>
    </row>
    <row r="2752" spans="1:1">
      <c r="A2752" s="409"/>
    </row>
    <row r="2753" spans="1:1">
      <c r="A2753" s="409"/>
    </row>
    <row r="2754" spans="1:1">
      <c r="A2754" s="409"/>
    </row>
    <row r="2755" spans="1:1">
      <c r="A2755" s="409"/>
    </row>
    <row r="2756" spans="1:1">
      <c r="A2756" s="409"/>
    </row>
    <row r="2757" spans="1:1">
      <c r="A2757" s="409"/>
    </row>
    <row r="2758" spans="1:1">
      <c r="A2758" s="409"/>
    </row>
    <row r="2759" spans="1:1">
      <c r="A2759" s="409"/>
    </row>
    <row r="2760" spans="1:1">
      <c r="A2760" s="409"/>
    </row>
    <row r="2761" spans="1:1">
      <c r="A2761" s="409"/>
    </row>
    <row r="2762" spans="1:1">
      <c r="A2762" s="409"/>
    </row>
    <row r="2763" spans="1:1">
      <c r="A2763" s="409"/>
    </row>
    <row r="2764" spans="1:1">
      <c r="A2764" s="409"/>
    </row>
    <row r="2765" spans="1:1">
      <c r="A2765" s="409"/>
    </row>
    <row r="2766" spans="1:1">
      <c r="A2766" s="409"/>
    </row>
    <row r="2767" spans="1:1">
      <c r="A2767" s="409"/>
    </row>
    <row r="2768" spans="1:1">
      <c r="A2768" s="409"/>
    </row>
    <row r="2769" spans="1:1">
      <c r="A2769" s="409"/>
    </row>
    <row r="2770" spans="1:1">
      <c r="A2770" s="409"/>
    </row>
    <row r="2771" spans="1:1">
      <c r="A2771" s="409"/>
    </row>
    <row r="2772" spans="1:1">
      <c r="A2772" s="409"/>
    </row>
    <row r="2773" spans="1:1">
      <c r="A2773" s="409"/>
    </row>
    <row r="2774" spans="1:1">
      <c r="A2774" s="409"/>
    </row>
    <row r="2775" spans="1:1">
      <c r="A2775" s="409"/>
    </row>
    <row r="2776" spans="1:1">
      <c r="A2776" s="409"/>
    </row>
    <row r="2777" spans="1:1">
      <c r="A2777" s="409"/>
    </row>
    <row r="2778" spans="1:1">
      <c r="A2778" s="409"/>
    </row>
    <row r="2779" spans="1:1">
      <c r="A2779" s="409"/>
    </row>
    <row r="2780" spans="1:1">
      <c r="A2780" s="409"/>
    </row>
    <row r="2781" spans="1:1">
      <c r="A2781" s="409"/>
    </row>
    <row r="2782" spans="1:1">
      <c r="A2782" s="409"/>
    </row>
    <row r="2783" spans="1:1">
      <c r="A2783" s="409"/>
    </row>
    <row r="2784" spans="1:1">
      <c r="A2784" s="409"/>
    </row>
    <row r="2785" spans="1:1">
      <c r="A2785" s="409"/>
    </row>
    <row r="2786" spans="1:1">
      <c r="A2786" s="409"/>
    </row>
    <row r="2787" spans="1:1">
      <c r="A2787" s="409"/>
    </row>
    <row r="2788" spans="1:1">
      <c r="A2788" s="409"/>
    </row>
    <row r="2789" spans="1:1">
      <c r="A2789" s="409"/>
    </row>
    <row r="2790" spans="1:1">
      <c r="A2790" s="409"/>
    </row>
    <row r="2791" spans="1:1">
      <c r="A2791" s="409"/>
    </row>
    <row r="2792" spans="1:1">
      <c r="A2792" s="409"/>
    </row>
    <row r="2793" spans="1:1">
      <c r="A2793" s="409"/>
    </row>
    <row r="2794" spans="1:1">
      <c r="A2794" s="409"/>
    </row>
    <row r="2795" spans="1:1">
      <c r="A2795" s="409"/>
    </row>
    <row r="2796" spans="1:1">
      <c r="A2796" s="409"/>
    </row>
    <row r="2797" spans="1:1">
      <c r="A2797" s="409"/>
    </row>
    <row r="2798" spans="1:1">
      <c r="A2798" s="409"/>
    </row>
    <row r="2799" spans="1:1">
      <c r="A2799" s="409"/>
    </row>
    <row r="2800" spans="1:1">
      <c r="A2800" s="409"/>
    </row>
    <row r="2801" spans="1:1">
      <c r="A2801" s="409"/>
    </row>
    <row r="2802" spans="1:1">
      <c r="A2802" s="409"/>
    </row>
    <row r="2803" spans="1:1">
      <c r="A2803" s="409"/>
    </row>
    <row r="2804" spans="1:1">
      <c r="A2804" s="409"/>
    </row>
    <row r="2805" spans="1:1">
      <c r="A2805" s="409"/>
    </row>
    <row r="2806" spans="1:1">
      <c r="A2806" s="409"/>
    </row>
    <row r="2807" spans="1:1">
      <c r="A2807" s="409"/>
    </row>
    <row r="2808" spans="1:1">
      <c r="A2808" s="409"/>
    </row>
    <row r="2809" spans="1:1">
      <c r="A2809" s="409"/>
    </row>
    <row r="2810" spans="1:1">
      <c r="A2810" s="409"/>
    </row>
    <row r="2811" spans="1:1">
      <c r="A2811" s="409"/>
    </row>
    <row r="2812" spans="1:1">
      <c r="A2812" s="409"/>
    </row>
    <row r="2813" spans="1:1">
      <c r="A2813" s="409"/>
    </row>
    <row r="2814" spans="1:1">
      <c r="A2814" s="409"/>
    </row>
    <row r="2815" spans="1:1">
      <c r="A2815" s="409"/>
    </row>
    <row r="2816" spans="1:1">
      <c r="A2816" s="409"/>
    </row>
    <row r="2817" spans="1:1">
      <c r="A2817" s="409"/>
    </row>
    <row r="2818" spans="1:1">
      <c r="A2818" s="409"/>
    </row>
    <row r="2819" spans="1:1">
      <c r="A2819" s="409"/>
    </row>
    <row r="2820" spans="1:1">
      <c r="A2820" s="409"/>
    </row>
    <row r="2821" spans="1:1">
      <c r="A2821" s="409"/>
    </row>
    <row r="2822" spans="1:1">
      <c r="A2822" s="409"/>
    </row>
    <row r="2823" spans="1:1">
      <c r="A2823" s="409"/>
    </row>
    <row r="2824" spans="1:1">
      <c r="A2824" s="409"/>
    </row>
    <row r="2825" spans="1:1">
      <c r="A2825" s="409"/>
    </row>
    <row r="2826" spans="1:1">
      <c r="A2826" s="409"/>
    </row>
    <row r="2827" spans="1:1">
      <c r="A2827" s="409"/>
    </row>
    <row r="2828" spans="1:1">
      <c r="A2828" s="409"/>
    </row>
    <row r="2829" spans="1:1">
      <c r="A2829" s="409"/>
    </row>
    <row r="2830" spans="1:1">
      <c r="A2830" s="409"/>
    </row>
    <row r="2831" spans="1:1">
      <c r="A2831" s="409"/>
    </row>
    <row r="2832" spans="1:1">
      <c r="A2832" s="409"/>
    </row>
    <row r="2833" spans="1:1">
      <c r="A2833" s="409"/>
    </row>
    <row r="2834" spans="1:1">
      <c r="A2834" s="409"/>
    </row>
    <row r="2835" spans="1:1">
      <c r="A2835" s="409"/>
    </row>
    <row r="2836" spans="1:1">
      <c r="A2836" s="409"/>
    </row>
    <row r="2837" spans="1:1">
      <c r="A2837" s="409"/>
    </row>
    <row r="2838" spans="1:1">
      <c r="A2838" s="409"/>
    </row>
    <row r="2839" spans="1:1">
      <c r="A2839" s="409"/>
    </row>
    <row r="2840" spans="1:1">
      <c r="A2840" s="409"/>
    </row>
    <row r="2841" spans="1:1">
      <c r="A2841" s="409"/>
    </row>
    <row r="2842" spans="1:1">
      <c r="A2842" s="409"/>
    </row>
    <row r="2843" spans="1:1">
      <c r="A2843" s="409"/>
    </row>
    <row r="2844" spans="1:1">
      <c r="A2844" s="409"/>
    </row>
    <row r="2845" spans="1:1">
      <c r="A2845" s="409"/>
    </row>
    <row r="2846" spans="1:1">
      <c r="A2846" s="409"/>
    </row>
    <row r="2847" spans="1:1">
      <c r="A2847" s="409"/>
    </row>
    <row r="2848" spans="1:1">
      <c r="A2848" s="409"/>
    </row>
    <row r="2849" spans="1:1">
      <c r="A2849" s="409"/>
    </row>
    <row r="2850" spans="1:1">
      <c r="A2850" s="409"/>
    </row>
    <row r="2851" spans="1:1">
      <c r="A2851" s="409"/>
    </row>
    <row r="2852" spans="1:1">
      <c r="A2852" s="409"/>
    </row>
    <row r="2853" spans="1:1">
      <c r="A2853" s="409"/>
    </row>
    <row r="2854" spans="1:1">
      <c r="A2854" s="409"/>
    </row>
    <row r="2855" spans="1:1">
      <c r="A2855" s="409"/>
    </row>
    <row r="2856" spans="1:1">
      <c r="A2856" s="409"/>
    </row>
    <row r="2857" spans="1:1">
      <c r="A2857" s="409"/>
    </row>
    <row r="2858" spans="1:1">
      <c r="A2858" s="409"/>
    </row>
    <row r="2859" spans="1:1">
      <c r="A2859" s="409"/>
    </row>
    <row r="2860" spans="1:1">
      <c r="A2860" s="409"/>
    </row>
    <row r="2861" spans="1:1">
      <c r="A2861" s="409"/>
    </row>
    <row r="2862" spans="1:1">
      <c r="A2862" s="409"/>
    </row>
    <row r="2863" spans="1:1">
      <c r="A2863" s="409"/>
    </row>
    <row r="2864" spans="1:1">
      <c r="A2864" s="409"/>
    </row>
    <row r="2865" spans="1:1">
      <c r="A2865" s="409"/>
    </row>
    <row r="2866" spans="1:1">
      <c r="A2866" s="409"/>
    </row>
    <row r="2867" spans="1:1">
      <c r="A2867" s="409"/>
    </row>
    <row r="2868" spans="1:1">
      <c r="A2868" s="409"/>
    </row>
    <row r="2869" spans="1:1">
      <c r="A2869" s="409"/>
    </row>
    <row r="2870" spans="1:1">
      <c r="A2870" s="409"/>
    </row>
    <row r="2871" spans="1:1">
      <c r="A2871" s="409"/>
    </row>
    <row r="2872" spans="1:1">
      <c r="A2872" s="409"/>
    </row>
    <row r="2873" spans="1:1">
      <c r="A2873" s="409"/>
    </row>
    <row r="2874" spans="1:1">
      <c r="A2874" s="409"/>
    </row>
    <row r="2875" spans="1:1">
      <c r="A2875" s="409"/>
    </row>
    <row r="2876" spans="1:1">
      <c r="A2876" s="409"/>
    </row>
    <row r="2877" spans="1:1">
      <c r="A2877" s="409"/>
    </row>
    <row r="2878" spans="1:1">
      <c r="A2878" s="409"/>
    </row>
    <row r="2879" spans="1:1">
      <c r="A2879" s="409"/>
    </row>
    <row r="2880" spans="1:1">
      <c r="A2880" s="409"/>
    </row>
    <row r="2881" spans="1:1">
      <c r="A2881" s="409"/>
    </row>
    <row r="2882" spans="1:1">
      <c r="A2882" s="409"/>
    </row>
    <row r="2883" spans="1:1">
      <c r="A2883" s="409"/>
    </row>
    <row r="2884" spans="1:1">
      <c r="A2884" s="409"/>
    </row>
    <row r="2885" spans="1:1">
      <c r="A2885" s="409"/>
    </row>
    <row r="2886" spans="1:1">
      <c r="A2886" s="409"/>
    </row>
    <row r="2887" spans="1:1">
      <c r="A2887" s="409"/>
    </row>
    <row r="2888" spans="1:1">
      <c r="A2888" s="409"/>
    </row>
    <row r="2889" spans="1:1">
      <c r="A2889" s="409"/>
    </row>
    <row r="2890" spans="1:1">
      <c r="A2890" s="409"/>
    </row>
    <row r="2891" spans="1:1">
      <c r="A2891" s="409"/>
    </row>
    <row r="2892" spans="1:1">
      <c r="A2892" s="409"/>
    </row>
    <row r="2893" spans="1:1">
      <c r="A2893" s="409"/>
    </row>
    <row r="2894" spans="1:1">
      <c r="A2894" s="409"/>
    </row>
    <row r="2895" spans="1:1">
      <c r="A2895" s="409"/>
    </row>
    <row r="2896" spans="1:1">
      <c r="A2896" s="409"/>
    </row>
    <row r="2897" spans="1:1">
      <c r="A2897" s="409"/>
    </row>
    <row r="2898" spans="1:1">
      <c r="A2898" s="409"/>
    </row>
    <row r="2899" spans="1:1">
      <c r="A2899" s="409"/>
    </row>
    <row r="2900" spans="1:1">
      <c r="A2900" s="409"/>
    </row>
    <row r="2901" spans="1:1">
      <c r="A2901" s="409"/>
    </row>
    <row r="2902" spans="1:1">
      <c r="A2902" s="409"/>
    </row>
    <row r="2903" spans="1:1">
      <c r="A2903" s="409"/>
    </row>
    <row r="2904" spans="1:1">
      <c r="A2904" s="409"/>
    </row>
    <row r="2905" spans="1:1">
      <c r="A2905" s="409"/>
    </row>
    <row r="2906" spans="1:1">
      <c r="A2906" s="409"/>
    </row>
    <row r="2907" spans="1:1">
      <c r="A2907" s="409"/>
    </row>
    <row r="2908" spans="1:1">
      <c r="A2908" s="409"/>
    </row>
    <row r="2909" spans="1:1">
      <c r="A2909" s="409"/>
    </row>
    <row r="2910" spans="1:1">
      <c r="A2910" s="409"/>
    </row>
    <row r="2911" spans="1:1">
      <c r="A2911" s="409"/>
    </row>
    <row r="2912" spans="1:1">
      <c r="A2912" s="409"/>
    </row>
    <row r="2913" spans="1:1">
      <c r="A2913" s="409"/>
    </row>
    <row r="2914" spans="1:1">
      <c r="A2914" s="409"/>
    </row>
    <row r="2915" spans="1:1">
      <c r="A2915" s="409"/>
    </row>
    <row r="2916" spans="1:1">
      <c r="A2916" s="409"/>
    </row>
    <row r="2917" spans="1:1">
      <c r="A2917" s="409"/>
    </row>
    <row r="2918" spans="1:1">
      <c r="A2918" s="409"/>
    </row>
    <row r="2919" spans="1:1">
      <c r="A2919" s="409"/>
    </row>
    <row r="2920" spans="1:1">
      <c r="A2920" s="409"/>
    </row>
    <row r="2921" spans="1:1">
      <c r="A2921" s="409"/>
    </row>
    <row r="2922" spans="1:1">
      <c r="A2922" s="409"/>
    </row>
    <row r="2923" spans="1:1">
      <c r="A2923" s="409"/>
    </row>
    <row r="2924" spans="1:1">
      <c r="A2924" s="409"/>
    </row>
    <row r="2925" spans="1:1">
      <c r="A2925" s="409"/>
    </row>
    <row r="2926" spans="1:1">
      <c r="A2926" s="409"/>
    </row>
    <row r="2927" spans="1:1">
      <c r="A2927" s="409"/>
    </row>
    <row r="2928" spans="1:1">
      <c r="A2928" s="409"/>
    </row>
    <row r="2929" spans="1:1">
      <c r="A2929" s="409"/>
    </row>
    <row r="2930" spans="1:1">
      <c r="A2930" s="409"/>
    </row>
    <row r="2931" spans="1:1">
      <c r="A2931" s="409"/>
    </row>
    <row r="2932" spans="1:1">
      <c r="A2932" s="409"/>
    </row>
    <row r="2933" spans="1:1">
      <c r="A2933" s="409"/>
    </row>
    <row r="2934" spans="1:1">
      <c r="A2934" s="409"/>
    </row>
    <row r="2935" spans="1:1">
      <c r="A2935" s="409"/>
    </row>
    <row r="2936" spans="1:1">
      <c r="A2936" s="409"/>
    </row>
    <row r="2937" spans="1:1">
      <c r="A2937" s="409"/>
    </row>
    <row r="2938" spans="1:1">
      <c r="A2938" s="409"/>
    </row>
    <row r="2939" spans="1:1">
      <c r="A2939" s="409"/>
    </row>
    <row r="2940" spans="1:1">
      <c r="A2940" s="409"/>
    </row>
    <row r="2941" spans="1:1">
      <c r="A2941" s="409"/>
    </row>
    <row r="2942" spans="1:1">
      <c r="A2942" s="409"/>
    </row>
    <row r="2943" spans="1:1">
      <c r="A2943" s="409"/>
    </row>
    <row r="2944" spans="1:1">
      <c r="A2944" s="409"/>
    </row>
    <row r="2945" spans="1:1">
      <c r="A2945" s="409"/>
    </row>
    <row r="2946" spans="1:1">
      <c r="A2946" s="409"/>
    </row>
    <row r="2947" spans="1:1">
      <c r="A2947" s="409"/>
    </row>
    <row r="2948" spans="1:1">
      <c r="A2948" s="409"/>
    </row>
    <row r="2949" spans="1:1">
      <c r="A2949" s="409"/>
    </row>
    <row r="2950" spans="1:1">
      <c r="A2950" s="409"/>
    </row>
    <row r="2951" spans="1:1">
      <c r="A2951" s="409"/>
    </row>
    <row r="2952" spans="1:1">
      <c r="A2952" s="409"/>
    </row>
    <row r="2953" spans="1:1">
      <c r="A2953" s="409"/>
    </row>
    <row r="2954" spans="1:1">
      <c r="A2954" s="409"/>
    </row>
    <row r="2955" spans="1:1">
      <c r="A2955" s="409"/>
    </row>
    <row r="2956" spans="1:1">
      <c r="A2956" s="409"/>
    </row>
    <row r="2957" spans="1:1">
      <c r="A2957" s="409"/>
    </row>
    <row r="2958" spans="1:1">
      <c r="A2958" s="409"/>
    </row>
    <row r="2959" spans="1:1">
      <c r="A2959" s="409"/>
    </row>
    <row r="2960" spans="1:1">
      <c r="A2960" s="409"/>
    </row>
    <row r="2961" spans="1:1">
      <c r="A2961" s="409"/>
    </row>
    <row r="2962" spans="1:1">
      <c r="A2962" s="409"/>
    </row>
    <row r="2963" spans="1:1">
      <c r="A2963" s="409"/>
    </row>
    <row r="2964" spans="1:1">
      <c r="A2964" s="409"/>
    </row>
    <row r="2965" spans="1:1">
      <c r="A2965" s="409"/>
    </row>
    <row r="2966" spans="1:1">
      <c r="A2966" s="409"/>
    </row>
    <row r="2967" spans="1:1">
      <c r="A2967" s="409"/>
    </row>
    <row r="2968" spans="1:1">
      <c r="A2968" s="409"/>
    </row>
    <row r="2969" spans="1:1">
      <c r="A2969" s="409"/>
    </row>
    <row r="2970" spans="1:1">
      <c r="A2970" s="409"/>
    </row>
    <row r="2971" spans="1:1">
      <c r="A2971" s="409"/>
    </row>
    <row r="2972" spans="1:1">
      <c r="A2972" s="409"/>
    </row>
    <row r="2973" spans="1:1">
      <c r="A2973" s="409"/>
    </row>
    <row r="2974" spans="1:1">
      <c r="A2974" s="409"/>
    </row>
    <row r="2975" spans="1:1">
      <c r="A2975" s="409"/>
    </row>
    <row r="2976" spans="1:1">
      <c r="A2976" s="409"/>
    </row>
    <row r="2977" spans="1:1">
      <c r="A2977" s="409"/>
    </row>
    <row r="2978" spans="1:1">
      <c r="A2978" s="409"/>
    </row>
    <row r="2979" spans="1:1">
      <c r="A2979" s="409"/>
    </row>
    <row r="2980" spans="1:1">
      <c r="A2980" s="409"/>
    </row>
    <row r="2981" spans="1:1">
      <c r="A2981" s="409"/>
    </row>
    <row r="2982" spans="1:1">
      <c r="A2982" s="409"/>
    </row>
    <row r="2983" spans="1:1">
      <c r="A2983" s="409"/>
    </row>
    <row r="2984" spans="1:1">
      <c r="A2984" s="409"/>
    </row>
    <row r="2985" spans="1:1">
      <c r="A2985" s="409"/>
    </row>
    <row r="2986" spans="1:1">
      <c r="A2986" s="409"/>
    </row>
    <row r="2987" spans="1:1">
      <c r="A2987" s="409"/>
    </row>
    <row r="2988" spans="1:1">
      <c r="A2988" s="409"/>
    </row>
    <row r="2989" spans="1:1">
      <c r="A2989" s="409"/>
    </row>
    <row r="2990" spans="1:1">
      <c r="A2990" s="409"/>
    </row>
    <row r="2991" spans="1:1">
      <c r="A2991" s="409"/>
    </row>
    <row r="2992" spans="1:1">
      <c r="A2992" s="409"/>
    </row>
    <row r="2993" spans="1:1">
      <c r="A2993" s="409"/>
    </row>
    <row r="2994" spans="1:1">
      <c r="A2994" s="409"/>
    </row>
    <row r="2995" spans="1:1">
      <c r="A2995" s="409"/>
    </row>
    <row r="2996" spans="1:1">
      <c r="A2996" s="409"/>
    </row>
    <row r="2997" spans="1:1">
      <c r="A2997" s="409"/>
    </row>
    <row r="2998" spans="1:1">
      <c r="A2998" s="409"/>
    </row>
    <row r="2999" spans="1:1">
      <c r="A2999" s="409"/>
    </row>
    <row r="3000" spans="1:1">
      <c r="A3000" s="409"/>
    </row>
    <row r="3001" spans="1:1">
      <c r="A3001" s="409"/>
    </row>
    <row r="3002" spans="1:1">
      <c r="A3002" s="409"/>
    </row>
    <row r="3003" spans="1:1">
      <c r="A3003" s="409"/>
    </row>
    <row r="3004" spans="1:1">
      <c r="A3004" s="409"/>
    </row>
    <row r="3005" spans="1:1">
      <c r="A3005" s="409"/>
    </row>
    <row r="3006" spans="1:1">
      <c r="A3006" s="409"/>
    </row>
    <row r="3007" spans="1:1">
      <c r="A3007" s="409"/>
    </row>
    <row r="3008" spans="1:1">
      <c r="A3008" s="409"/>
    </row>
    <row r="3009" spans="1:1">
      <c r="A3009" s="409"/>
    </row>
    <row r="3010" spans="1:1">
      <c r="A3010" s="409"/>
    </row>
    <row r="3011" spans="1:1">
      <c r="A3011" s="409"/>
    </row>
    <row r="3012" spans="1:1">
      <c r="A3012" s="409"/>
    </row>
    <row r="3013" spans="1:1">
      <c r="A3013" s="409"/>
    </row>
    <row r="3014" spans="1:1">
      <c r="A3014" s="409"/>
    </row>
    <row r="3015" spans="1:1">
      <c r="A3015" s="409"/>
    </row>
    <row r="3016" spans="1:1">
      <c r="A3016" s="409"/>
    </row>
    <row r="3017" spans="1:1">
      <c r="A3017" s="409"/>
    </row>
    <row r="3018" spans="1:1">
      <c r="A3018" s="409"/>
    </row>
    <row r="3019" spans="1:1">
      <c r="A3019" s="409"/>
    </row>
    <row r="3020" spans="1:1">
      <c r="A3020" s="409"/>
    </row>
    <row r="3021" spans="1:1">
      <c r="A3021" s="409"/>
    </row>
    <row r="3022" spans="1:1">
      <c r="A3022" s="409"/>
    </row>
    <row r="3023" spans="1:1">
      <c r="A3023" s="409"/>
    </row>
    <row r="3024" spans="1:1">
      <c r="A3024" s="409"/>
    </row>
    <row r="3025" spans="1:1">
      <c r="A3025" s="409"/>
    </row>
    <row r="3026" spans="1:1">
      <c r="A3026" s="409"/>
    </row>
    <row r="3027" spans="1:1">
      <c r="A3027" s="409"/>
    </row>
    <row r="3028" spans="1:1">
      <c r="A3028" s="409"/>
    </row>
    <row r="3029" spans="1:1">
      <c r="A3029" s="409"/>
    </row>
    <row r="3030" spans="1:1">
      <c r="A3030" s="409"/>
    </row>
    <row r="3031" spans="1:1">
      <c r="A3031" s="409"/>
    </row>
    <row r="3032" spans="1:1">
      <c r="A3032" s="409"/>
    </row>
    <row r="3033" spans="1:1">
      <c r="A3033" s="409"/>
    </row>
    <row r="3034" spans="1:1">
      <c r="A3034" s="409"/>
    </row>
    <row r="3035" spans="1:1">
      <c r="A3035" s="409"/>
    </row>
    <row r="3036" spans="1:1">
      <c r="A3036" s="409"/>
    </row>
    <row r="3037" spans="1:1">
      <c r="A3037" s="409"/>
    </row>
    <row r="3038" spans="1:1">
      <c r="A3038" s="409"/>
    </row>
    <row r="3039" spans="1:1">
      <c r="A3039" s="409"/>
    </row>
    <row r="3040" spans="1:1">
      <c r="A3040" s="409"/>
    </row>
    <row r="3041" spans="1:1">
      <c r="A3041" s="409"/>
    </row>
    <row r="3042" spans="1:1">
      <c r="A3042" s="409"/>
    </row>
    <row r="3043" spans="1:1">
      <c r="A3043" s="409"/>
    </row>
    <row r="3044" spans="1:1">
      <c r="A3044" s="409"/>
    </row>
    <row r="3045" spans="1:1">
      <c r="A3045" s="409"/>
    </row>
    <row r="3046" spans="1:1">
      <c r="A3046" s="409"/>
    </row>
    <row r="3047" spans="1:1">
      <c r="A3047" s="409"/>
    </row>
    <row r="3048" spans="1:1">
      <c r="A3048" s="409"/>
    </row>
    <row r="3049" spans="1:1">
      <c r="A3049" s="409"/>
    </row>
    <row r="3050" spans="1:1">
      <c r="A3050" s="409"/>
    </row>
    <row r="3051" spans="1:1">
      <c r="A3051" s="409"/>
    </row>
    <row r="3052" spans="1:1">
      <c r="A3052" s="409"/>
    </row>
    <row r="3053" spans="1:1">
      <c r="A3053" s="409"/>
    </row>
    <row r="3054" spans="1:1">
      <c r="A3054" s="409"/>
    </row>
    <row r="3055" spans="1:1">
      <c r="A3055" s="409"/>
    </row>
    <row r="3056" spans="1:1">
      <c r="A3056" s="409"/>
    </row>
    <row r="3057" spans="1:1">
      <c r="A3057" s="409"/>
    </row>
    <row r="3058" spans="1:1">
      <c r="A3058" s="409"/>
    </row>
    <row r="3059" spans="1:1">
      <c r="A3059" s="409"/>
    </row>
    <row r="3060" spans="1:1">
      <c r="A3060" s="409"/>
    </row>
    <row r="3061" spans="1:1">
      <c r="A3061" s="409"/>
    </row>
    <row r="3062" spans="1:1">
      <c r="A3062" s="409"/>
    </row>
    <row r="3063" spans="1:1">
      <c r="A3063" s="409"/>
    </row>
    <row r="3064" spans="1:1">
      <c r="A3064" s="409"/>
    </row>
    <row r="3065" spans="1:1">
      <c r="A3065" s="409"/>
    </row>
    <row r="3066" spans="1:1">
      <c r="A3066" s="409"/>
    </row>
    <row r="3067" spans="1:1">
      <c r="A3067" s="409"/>
    </row>
    <row r="3068" spans="1:1">
      <c r="A3068" s="409"/>
    </row>
    <row r="3069" spans="1:1">
      <c r="A3069" s="409"/>
    </row>
    <row r="3070" spans="1:1">
      <c r="A3070" s="409"/>
    </row>
    <row r="3071" spans="1:1">
      <c r="A3071" s="409"/>
    </row>
    <row r="3072" spans="1:1">
      <c r="A3072" s="409"/>
    </row>
    <row r="3073" spans="1:1">
      <c r="A3073" s="409"/>
    </row>
    <row r="3074" spans="1:1">
      <c r="A3074" s="409"/>
    </row>
    <row r="3075" spans="1:1">
      <c r="A3075" s="409"/>
    </row>
    <row r="3076" spans="1:1">
      <c r="A3076" s="409"/>
    </row>
    <row r="3077" spans="1:1">
      <c r="A3077" s="409"/>
    </row>
    <row r="3078" spans="1:1">
      <c r="A3078" s="409"/>
    </row>
    <row r="3079" spans="1:1">
      <c r="A3079" s="409"/>
    </row>
    <row r="3080" spans="1:1">
      <c r="A3080" s="409"/>
    </row>
    <row r="3081" spans="1:1">
      <c r="A3081" s="409"/>
    </row>
    <row r="3082" spans="1:1">
      <c r="A3082" s="409"/>
    </row>
    <row r="3083" spans="1:1">
      <c r="A3083" s="409"/>
    </row>
    <row r="3084" spans="1:1">
      <c r="A3084" s="409"/>
    </row>
    <row r="3085" spans="1:1">
      <c r="A3085" s="409"/>
    </row>
    <row r="3086" spans="1:1">
      <c r="A3086" s="409"/>
    </row>
    <row r="3087" spans="1:1">
      <c r="A3087" s="409"/>
    </row>
    <row r="3088" spans="1:1">
      <c r="A3088" s="409"/>
    </row>
    <row r="3089" spans="1:1">
      <c r="A3089" s="409"/>
    </row>
    <row r="3090" spans="1:1">
      <c r="A3090" s="409"/>
    </row>
    <row r="3091" spans="1:1">
      <c r="A3091" s="409"/>
    </row>
    <row r="3092" spans="1:1">
      <c r="A3092" s="409"/>
    </row>
    <row r="3093" spans="1:1">
      <c r="A3093" s="409"/>
    </row>
    <row r="3094" spans="1:1">
      <c r="A3094" s="409"/>
    </row>
    <row r="3095" spans="1:1">
      <c r="A3095" s="409"/>
    </row>
    <row r="3096" spans="1:1">
      <c r="A3096" s="409"/>
    </row>
    <row r="3097" spans="1:1">
      <c r="A3097" s="409"/>
    </row>
    <row r="3098" spans="1:1">
      <c r="A3098" s="409"/>
    </row>
    <row r="3099" spans="1:1">
      <c r="A3099" s="409"/>
    </row>
    <row r="3100" spans="1:1">
      <c r="A3100" s="409"/>
    </row>
    <row r="3101" spans="1:1">
      <c r="A3101" s="409"/>
    </row>
    <row r="3102" spans="1:1">
      <c r="A3102" s="409"/>
    </row>
    <row r="3103" spans="1:1">
      <c r="A3103" s="409"/>
    </row>
    <row r="3104" spans="1:1">
      <c r="A3104" s="409"/>
    </row>
    <row r="3105" spans="1:1">
      <c r="A3105" s="409"/>
    </row>
    <row r="3106" spans="1:1">
      <c r="A3106" s="409"/>
    </row>
    <row r="3107" spans="1:1">
      <c r="A3107" s="409"/>
    </row>
    <row r="3108" spans="1:1">
      <c r="A3108" s="409"/>
    </row>
    <row r="3109" spans="1:1">
      <c r="A3109" s="409"/>
    </row>
    <row r="3110" spans="1:1">
      <c r="A3110" s="409"/>
    </row>
    <row r="3111" spans="1:1">
      <c r="A3111" s="409"/>
    </row>
    <row r="3112" spans="1:1">
      <c r="A3112" s="409"/>
    </row>
    <row r="3113" spans="1:1">
      <c r="A3113" s="409"/>
    </row>
    <row r="3114" spans="1:1">
      <c r="A3114" s="409"/>
    </row>
    <row r="3115" spans="1:1">
      <c r="A3115" s="409"/>
    </row>
    <row r="3116" spans="1:1">
      <c r="A3116" s="409"/>
    </row>
    <row r="3117" spans="1:1">
      <c r="A3117" s="409"/>
    </row>
    <row r="3118" spans="1:1">
      <c r="A3118" s="409"/>
    </row>
    <row r="3119" spans="1:1">
      <c r="A3119" s="409"/>
    </row>
    <row r="3120" spans="1:1">
      <c r="A3120" s="409"/>
    </row>
    <row r="3121" spans="1:1">
      <c r="A3121" s="409"/>
    </row>
    <row r="3122" spans="1:1">
      <c r="A3122" s="409"/>
    </row>
    <row r="3123" spans="1:1">
      <c r="A3123" s="409"/>
    </row>
    <row r="3124" spans="1:1">
      <c r="A3124" s="409"/>
    </row>
    <row r="3125" spans="1:1">
      <c r="A3125" s="409"/>
    </row>
    <row r="3126" spans="1:1">
      <c r="A3126" s="409"/>
    </row>
    <row r="3127" spans="1:1">
      <c r="A3127" s="409"/>
    </row>
    <row r="3128" spans="1:1">
      <c r="A3128" s="409"/>
    </row>
    <row r="3129" spans="1:1">
      <c r="A3129" s="409"/>
    </row>
    <row r="3130" spans="1:1">
      <c r="A3130" s="409"/>
    </row>
    <row r="3131" spans="1:1">
      <c r="A3131" s="409"/>
    </row>
    <row r="3132" spans="1:1">
      <c r="A3132" s="409"/>
    </row>
    <row r="3133" spans="1:1">
      <c r="A3133" s="409"/>
    </row>
    <row r="3134" spans="1:1">
      <c r="A3134" s="409"/>
    </row>
    <row r="3135" spans="1:1">
      <c r="A3135" s="409"/>
    </row>
    <row r="3136" spans="1:1">
      <c r="A3136" s="409"/>
    </row>
    <row r="3137" spans="1:1">
      <c r="A3137" s="409"/>
    </row>
    <row r="3138" spans="1:1">
      <c r="A3138" s="409"/>
    </row>
    <row r="3139" spans="1:1">
      <c r="A3139" s="409"/>
    </row>
    <row r="3140" spans="1:1">
      <c r="A3140" s="409"/>
    </row>
    <row r="3141" spans="1:1">
      <c r="A3141" s="409"/>
    </row>
    <row r="3142" spans="1:1">
      <c r="A3142" s="409"/>
    </row>
    <row r="3143" spans="1:1">
      <c r="A3143" s="409"/>
    </row>
    <row r="3144" spans="1:1">
      <c r="A3144" s="409"/>
    </row>
    <row r="3145" spans="1:1">
      <c r="A3145" s="409"/>
    </row>
    <row r="3146" spans="1:1">
      <c r="A3146" s="409"/>
    </row>
    <row r="3147" spans="1:1">
      <c r="A3147" s="409"/>
    </row>
    <row r="3148" spans="1:1">
      <c r="A3148" s="409"/>
    </row>
    <row r="3149" spans="1:1">
      <c r="A3149" s="409"/>
    </row>
    <row r="3150" spans="1:1">
      <c r="A3150" s="409"/>
    </row>
    <row r="3151" spans="1:1">
      <c r="A3151" s="409"/>
    </row>
    <row r="3152" spans="1:1">
      <c r="A3152" s="409"/>
    </row>
    <row r="3153" spans="1:1">
      <c r="A3153" s="409"/>
    </row>
    <row r="3154" spans="1:1">
      <c r="A3154" s="409"/>
    </row>
    <row r="3155" spans="1:1">
      <c r="A3155" s="409"/>
    </row>
    <row r="3156" spans="1:1">
      <c r="A3156" s="409"/>
    </row>
    <row r="3157" spans="1:1">
      <c r="A3157" s="409"/>
    </row>
    <row r="3158" spans="1:1">
      <c r="A3158" s="409"/>
    </row>
    <row r="3159" spans="1:1">
      <c r="A3159" s="409"/>
    </row>
    <row r="3160" spans="1:1">
      <c r="A3160" s="409"/>
    </row>
    <row r="3161" spans="1:1">
      <c r="A3161" s="409"/>
    </row>
    <row r="3162" spans="1:1">
      <c r="A3162" s="409"/>
    </row>
    <row r="3163" spans="1:1">
      <c r="A3163" s="409"/>
    </row>
    <row r="3164" spans="1:1">
      <c r="A3164" s="409"/>
    </row>
    <row r="3165" spans="1:1">
      <c r="A3165" s="409"/>
    </row>
    <row r="3166" spans="1:1">
      <c r="A3166" s="409"/>
    </row>
    <row r="3167" spans="1:1">
      <c r="A3167" s="409"/>
    </row>
    <row r="3168" spans="1:1">
      <c r="A3168" s="409"/>
    </row>
    <row r="3169" spans="1:1">
      <c r="A3169" s="409"/>
    </row>
    <row r="3170" spans="1:1">
      <c r="A3170" s="409"/>
    </row>
    <row r="3171" spans="1:1">
      <c r="A3171" s="409"/>
    </row>
    <row r="3172" spans="1:1">
      <c r="A3172" s="409"/>
    </row>
    <row r="3173" spans="1:1">
      <c r="A3173" s="409"/>
    </row>
    <row r="3174" spans="1:1">
      <c r="A3174" s="409"/>
    </row>
    <row r="3175" spans="1:1">
      <c r="A3175" s="409"/>
    </row>
    <row r="3176" spans="1:1">
      <c r="A3176" s="409"/>
    </row>
    <row r="3177" spans="1:1">
      <c r="A3177" s="409"/>
    </row>
    <row r="3178" spans="1:1">
      <c r="A3178" s="409"/>
    </row>
    <row r="3179" spans="1:1">
      <c r="A3179" s="409"/>
    </row>
    <row r="3180" spans="1:1">
      <c r="A3180" s="409"/>
    </row>
    <row r="3181" spans="1:1">
      <c r="A3181" s="409"/>
    </row>
    <row r="3182" spans="1:1">
      <c r="A3182" s="409"/>
    </row>
    <row r="3183" spans="1:1">
      <c r="A3183" s="409"/>
    </row>
    <row r="3184" spans="1:1">
      <c r="A3184" s="409"/>
    </row>
    <row r="3185" spans="1:1">
      <c r="A3185" s="409"/>
    </row>
    <row r="3186" spans="1:1">
      <c r="A3186" s="409"/>
    </row>
    <row r="3187" spans="1:1">
      <c r="A3187" s="409"/>
    </row>
    <row r="3188" spans="1:1">
      <c r="A3188" s="409"/>
    </row>
    <row r="3189" spans="1:1">
      <c r="A3189" s="409"/>
    </row>
    <row r="3190" spans="1:1">
      <c r="A3190" s="409"/>
    </row>
    <row r="3191" spans="1:1">
      <c r="A3191" s="409"/>
    </row>
    <row r="3192" spans="1:1">
      <c r="A3192" s="409"/>
    </row>
    <row r="3193" spans="1:1">
      <c r="A3193" s="409"/>
    </row>
    <row r="3194" spans="1:1">
      <c r="A3194" s="409"/>
    </row>
    <row r="3195" spans="1:1">
      <c r="A3195" s="409"/>
    </row>
    <row r="3196" spans="1:1">
      <c r="A3196" s="409"/>
    </row>
    <row r="3197" spans="1:1">
      <c r="A3197" s="409"/>
    </row>
    <row r="3198" spans="1:1">
      <c r="A3198" s="409"/>
    </row>
    <row r="3199" spans="1:1">
      <c r="A3199" s="409"/>
    </row>
    <row r="3200" spans="1:1">
      <c r="A3200" s="409"/>
    </row>
    <row r="3201" spans="1:1">
      <c r="A3201" s="409"/>
    </row>
    <row r="3202" spans="1:1">
      <c r="A3202" s="409"/>
    </row>
    <row r="3203" spans="1:1">
      <c r="A3203" s="409"/>
    </row>
    <row r="3204" spans="1:1">
      <c r="A3204" s="409"/>
    </row>
    <row r="3205" spans="1:1">
      <c r="A3205" s="409"/>
    </row>
    <row r="3206" spans="1:1">
      <c r="A3206" s="409"/>
    </row>
    <row r="3207" spans="1:1">
      <c r="A3207" s="409"/>
    </row>
    <row r="3208" spans="1:1">
      <c r="A3208" s="409"/>
    </row>
    <row r="3209" spans="1:1">
      <c r="A3209" s="409"/>
    </row>
    <row r="3210" spans="1:1">
      <c r="A3210" s="409"/>
    </row>
    <row r="3211" spans="1:1">
      <c r="A3211" s="409"/>
    </row>
    <row r="3212" spans="1:1">
      <c r="A3212" s="409"/>
    </row>
    <row r="3213" spans="1:1">
      <c r="A3213" s="409"/>
    </row>
    <row r="3214" spans="1:1">
      <c r="A3214" s="409"/>
    </row>
    <row r="3215" spans="1:1">
      <c r="A3215" s="409"/>
    </row>
    <row r="3216" spans="1:1">
      <c r="A3216" s="409"/>
    </row>
    <row r="3217" spans="1:1">
      <c r="A3217" s="409"/>
    </row>
    <row r="3218" spans="1:1">
      <c r="A3218" s="409"/>
    </row>
    <row r="3219" spans="1:1">
      <c r="A3219" s="409"/>
    </row>
    <row r="3220" spans="1:1">
      <c r="A3220" s="409"/>
    </row>
    <row r="3221" spans="1:1">
      <c r="A3221" s="409"/>
    </row>
    <row r="3222" spans="1:1">
      <c r="A3222" s="409"/>
    </row>
    <row r="3223" spans="1:1">
      <c r="A3223" s="409"/>
    </row>
    <row r="3224" spans="1:1">
      <c r="A3224" s="409"/>
    </row>
    <row r="3225" spans="1:1">
      <c r="A3225" s="409"/>
    </row>
    <row r="3226" spans="1:1">
      <c r="A3226" s="409"/>
    </row>
    <row r="3227" spans="1:1">
      <c r="A3227" s="409"/>
    </row>
    <row r="3228" spans="1:1">
      <c r="A3228" s="409"/>
    </row>
    <row r="3229" spans="1:1">
      <c r="A3229" s="409"/>
    </row>
    <row r="3230" spans="1:1">
      <c r="A3230" s="409"/>
    </row>
    <row r="3231" spans="1:1">
      <c r="A3231" s="409"/>
    </row>
    <row r="3232" spans="1:1">
      <c r="A3232" s="409"/>
    </row>
    <row r="3233" spans="1:1">
      <c r="A3233" s="409"/>
    </row>
    <row r="3234" spans="1:1">
      <c r="A3234" s="409"/>
    </row>
    <row r="3235" spans="1:1">
      <c r="A3235" s="409"/>
    </row>
    <row r="3236" spans="1:1">
      <c r="A3236" s="409"/>
    </row>
    <row r="3237" spans="1:1">
      <c r="A3237" s="409"/>
    </row>
    <row r="3238" spans="1:1">
      <c r="A3238" s="409"/>
    </row>
    <row r="3239" spans="1:1">
      <c r="A3239" s="409"/>
    </row>
    <row r="3240" spans="1:1">
      <c r="A3240" s="409"/>
    </row>
    <row r="3241" spans="1:1">
      <c r="A3241" s="409"/>
    </row>
    <row r="3242" spans="1:1">
      <c r="A3242" s="409"/>
    </row>
    <row r="3243" spans="1:1">
      <c r="A3243" s="409"/>
    </row>
    <row r="3244" spans="1:1">
      <c r="A3244" s="409"/>
    </row>
    <row r="3245" spans="1:1">
      <c r="A3245" s="409"/>
    </row>
    <row r="3246" spans="1:1">
      <c r="A3246" s="409"/>
    </row>
    <row r="3247" spans="1:1">
      <c r="A3247" s="409"/>
    </row>
    <row r="3248" spans="1:1">
      <c r="A3248" s="409"/>
    </row>
    <row r="3249" spans="1:1">
      <c r="A3249" s="409"/>
    </row>
    <row r="3250" spans="1:1">
      <c r="A3250" s="409"/>
    </row>
    <row r="3251" spans="1:1">
      <c r="A3251" s="409"/>
    </row>
    <row r="3252" spans="1:1">
      <c r="A3252" s="409"/>
    </row>
    <row r="3253" spans="1:1">
      <c r="A3253" s="409"/>
    </row>
    <row r="3254" spans="1:1">
      <c r="A3254" s="409"/>
    </row>
    <row r="3255" spans="1:1">
      <c r="A3255" s="409"/>
    </row>
    <row r="3256" spans="1:1">
      <c r="A3256" s="409"/>
    </row>
    <row r="3257" spans="1:1">
      <c r="A3257" s="409"/>
    </row>
    <row r="3258" spans="1:1">
      <c r="A3258" s="409"/>
    </row>
    <row r="3259" spans="1:1">
      <c r="A3259" s="409"/>
    </row>
    <row r="3260" spans="1:1">
      <c r="A3260" s="409"/>
    </row>
    <row r="3261" spans="1:1">
      <c r="A3261" s="409"/>
    </row>
    <row r="3262" spans="1:1">
      <c r="A3262" s="409"/>
    </row>
    <row r="3263" spans="1:1">
      <c r="A3263" s="409"/>
    </row>
    <row r="3264" spans="1:1">
      <c r="A3264" s="409"/>
    </row>
    <row r="3265" spans="1:1">
      <c r="A3265" s="409"/>
    </row>
    <row r="3266" spans="1:1">
      <c r="A3266" s="409"/>
    </row>
    <row r="3267" spans="1:1">
      <c r="A3267" s="409"/>
    </row>
    <row r="3268" spans="1:1">
      <c r="A3268" s="409"/>
    </row>
    <row r="3269" spans="1:1">
      <c r="A3269" s="409"/>
    </row>
    <row r="3270" spans="1:1">
      <c r="A3270" s="409"/>
    </row>
    <row r="3271" spans="1:1">
      <c r="A3271" s="409"/>
    </row>
    <row r="3272" spans="1:1">
      <c r="A3272" s="409"/>
    </row>
    <row r="3273" spans="1:1">
      <c r="A3273" s="409"/>
    </row>
    <row r="3274" spans="1:1">
      <c r="A3274" s="409"/>
    </row>
    <row r="3275" spans="1:1">
      <c r="A3275" s="409"/>
    </row>
    <row r="3276" spans="1:1">
      <c r="A3276" s="409"/>
    </row>
    <row r="3277" spans="1:1">
      <c r="A3277" s="409"/>
    </row>
    <row r="3278" spans="1:1">
      <c r="A3278" s="409"/>
    </row>
    <row r="3279" spans="1:1">
      <c r="A3279" s="409"/>
    </row>
    <row r="3280" spans="1:1">
      <c r="A3280" s="409"/>
    </row>
    <row r="3281" spans="1:1">
      <c r="A3281" s="409"/>
    </row>
    <row r="3282" spans="1:1">
      <c r="A3282" s="409"/>
    </row>
    <row r="3283" spans="1:1">
      <c r="A3283" s="409"/>
    </row>
    <row r="3284" spans="1:1">
      <c r="A3284" s="409"/>
    </row>
    <row r="3285" spans="1:1">
      <c r="A3285" s="409"/>
    </row>
    <row r="3286" spans="1:1">
      <c r="A3286" s="409"/>
    </row>
    <row r="3287" spans="1:1">
      <c r="A3287" s="409"/>
    </row>
    <row r="3288" spans="1:1">
      <c r="A3288" s="409"/>
    </row>
    <row r="3289" spans="1:1">
      <c r="A3289" s="409"/>
    </row>
    <row r="3290" spans="1:1">
      <c r="A3290" s="409"/>
    </row>
    <row r="3291" spans="1:1">
      <c r="A3291" s="409"/>
    </row>
    <row r="3292" spans="1:1">
      <c r="A3292" s="409"/>
    </row>
    <row r="3293" spans="1:1">
      <c r="A3293" s="409"/>
    </row>
    <row r="3294" spans="1:1">
      <c r="A3294" s="409"/>
    </row>
    <row r="3295" spans="1:1">
      <c r="A3295" s="409"/>
    </row>
    <row r="3296" spans="1:1">
      <c r="A3296" s="409"/>
    </row>
    <row r="3297" spans="1:1">
      <c r="A3297" s="409"/>
    </row>
    <row r="3298" spans="1:1">
      <c r="A3298" s="409"/>
    </row>
    <row r="3299" spans="1:1">
      <c r="A3299" s="409"/>
    </row>
    <row r="3300" spans="1:1">
      <c r="A3300" s="409"/>
    </row>
    <row r="3301" spans="1:1">
      <c r="A3301" s="409"/>
    </row>
    <row r="3302" spans="1:1">
      <c r="A3302" s="409"/>
    </row>
    <row r="3303" spans="1:1">
      <c r="A3303" s="409"/>
    </row>
    <row r="3304" spans="1:1">
      <c r="A3304" s="409"/>
    </row>
    <row r="3305" spans="1:1">
      <c r="A3305" s="409"/>
    </row>
    <row r="3306" spans="1:1">
      <c r="A3306" s="409"/>
    </row>
    <row r="3307" spans="1:1">
      <c r="A3307" s="409"/>
    </row>
    <row r="3308" spans="1:1">
      <c r="A3308" s="409"/>
    </row>
    <row r="3309" spans="1:1">
      <c r="A3309" s="409"/>
    </row>
    <row r="3310" spans="1:1">
      <c r="A3310" s="409"/>
    </row>
    <row r="3311" spans="1:1">
      <c r="A3311" s="409"/>
    </row>
    <row r="3312" spans="1:1">
      <c r="A3312" s="409"/>
    </row>
    <row r="3313" spans="1:1">
      <c r="A3313" s="409"/>
    </row>
    <row r="3314" spans="1:1">
      <c r="A3314" s="409"/>
    </row>
    <row r="3315" spans="1:1">
      <c r="A3315" s="409"/>
    </row>
    <row r="3316" spans="1:1">
      <c r="A3316" s="409"/>
    </row>
    <row r="3317" spans="1:1">
      <c r="A3317" s="409"/>
    </row>
    <row r="3318" spans="1:1">
      <c r="A3318" s="409"/>
    </row>
    <row r="3319" spans="1:1">
      <c r="A3319" s="409"/>
    </row>
    <row r="3320" spans="1:1">
      <c r="A3320" s="409"/>
    </row>
    <row r="3321" spans="1:1">
      <c r="A3321" s="409"/>
    </row>
    <row r="3322" spans="1:1">
      <c r="A3322" s="409"/>
    </row>
    <row r="3323" spans="1:1">
      <c r="A3323" s="409"/>
    </row>
    <row r="3324" spans="1:1">
      <c r="A3324" s="409"/>
    </row>
    <row r="3325" spans="1:1">
      <c r="A3325" s="409"/>
    </row>
    <row r="3326" spans="1:1">
      <c r="A3326" s="409"/>
    </row>
    <row r="3327" spans="1:1">
      <c r="A3327" s="409"/>
    </row>
    <row r="3328" spans="1:1">
      <c r="A3328" s="409"/>
    </row>
    <row r="3329" spans="1:1">
      <c r="A3329" s="409"/>
    </row>
    <row r="3330" spans="1:1">
      <c r="A3330" s="409"/>
    </row>
    <row r="3331" spans="1:1">
      <c r="A3331" s="409"/>
    </row>
    <row r="3332" spans="1:1">
      <c r="A3332" s="409"/>
    </row>
    <row r="3333" spans="1:1">
      <c r="A3333" s="409"/>
    </row>
    <row r="3334" spans="1:1">
      <c r="A3334" s="409"/>
    </row>
    <row r="3335" spans="1:1">
      <c r="A3335" s="409"/>
    </row>
    <row r="3336" spans="1:1">
      <c r="A3336" s="409"/>
    </row>
    <row r="3337" spans="1:1">
      <c r="A3337" s="409"/>
    </row>
    <row r="3338" spans="1:1">
      <c r="A3338" s="409"/>
    </row>
    <row r="3339" spans="1:1">
      <c r="A3339" s="409"/>
    </row>
    <row r="3340" spans="1:1">
      <c r="A3340" s="409"/>
    </row>
    <row r="3341" spans="1:1">
      <c r="A3341" s="409"/>
    </row>
    <row r="3342" spans="1:1">
      <c r="A3342" s="409"/>
    </row>
    <row r="3343" spans="1:1">
      <c r="A3343" s="409"/>
    </row>
    <row r="3344" spans="1:1">
      <c r="A3344" s="409"/>
    </row>
    <row r="3345" spans="1:1">
      <c r="A3345" s="409"/>
    </row>
    <row r="3346" spans="1:1">
      <c r="A3346" s="409"/>
    </row>
    <row r="3347" spans="1:1">
      <c r="A3347" s="409"/>
    </row>
    <row r="3348" spans="1:1">
      <c r="A3348" s="409"/>
    </row>
    <row r="3349" spans="1:1">
      <c r="A3349" s="409"/>
    </row>
    <row r="3350" spans="1:1">
      <c r="A3350" s="409"/>
    </row>
    <row r="3351" spans="1:1">
      <c r="A3351" s="409"/>
    </row>
    <row r="3352" spans="1:1">
      <c r="A3352" s="409"/>
    </row>
    <row r="3353" spans="1:1">
      <c r="A3353" s="409"/>
    </row>
    <row r="3354" spans="1:1">
      <c r="A3354" s="409"/>
    </row>
    <row r="3355" spans="1:1">
      <c r="A3355" s="409"/>
    </row>
    <row r="3356" spans="1:1">
      <c r="A3356" s="409"/>
    </row>
    <row r="3357" spans="1:1">
      <c r="A3357" s="409"/>
    </row>
    <row r="3358" spans="1:1">
      <c r="A3358" s="409"/>
    </row>
    <row r="3359" spans="1:1">
      <c r="A3359" s="409"/>
    </row>
    <row r="3360" spans="1:1">
      <c r="A3360" s="409"/>
    </row>
    <row r="3361" spans="1:1">
      <c r="A3361" s="409"/>
    </row>
    <row r="3362" spans="1:1">
      <c r="A3362" s="409"/>
    </row>
    <row r="3363" spans="1:1">
      <c r="A3363" s="409"/>
    </row>
    <row r="3364" spans="1:1">
      <c r="A3364" s="409"/>
    </row>
    <row r="3365" spans="1:1">
      <c r="A3365" s="409"/>
    </row>
    <row r="3366" spans="1:1">
      <c r="A3366" s="409"/>
    </row>
    <row r="3367" spans="1:1">
      <c r="A3367" s="409"/>
    </row>
    <row r="3368" spans="1:1">
      <c r="A3368" s="409"/>
    </row>
    <row r="3369" spans="1:1">
      <c r="A3369" s="409"/>
    </row>
    <row r="3370" spans="1:1">
      <c r="A3370" s="409"/>
    </row>
    <row r="3371" spans="1:1">
      <c r="A3371" s="409"/>
    </row>
    <row r="3372" spans="1:1">
      <c r="A3372" s="409"/>
    </row>
    <row r="3373" spans="1:1">
      <c r="A3373" s="409"/>
    </row>
    <row r="3374" spans="1:1">
      <c r="A3374" s="409"/>
    </row>
    <row r="3375" spans="1:1">
      <c r="A3375" s="409"/>
    </row>
    <row r="3376" spans="1:1">
      <c r="A3376" s="409"/>
    </row>
    <row r="3377" spans="1:1">
      <c r="A3377" s="409"/>
    </row>
    <row r="3378" spans="1:1">
      <c r="A3378" s="409"/>
    </row>
    <row r="3379" spans="1:1">
      <c r="A3379" s="409"/>
    </row>
    <row r="3380" spans="1:1">
      <c r="A3380" s="409"/>
    </row>
    <row r="3381" spans="1:1">
      <c r="A3381" s="409"/>
    </row>
    <row r="3382" spans="1:1">
      <c r="A3382" s="409"/>
    </row>
    <row r="3383" spans="1:1">
      <c r="A3383" s="409"/>
    </row>
    <row r="3384" spans="1:1">
      <c r="A3384" s="409"/>
    </row>
    <row r="3385" spans="1:1">
      <c r="A3385" s="409"/>
    </row>
    <row r="3386" spans="1:1">
      <c r="A3386" s="409"/>
    </row>
    <row r="3387" spans="1:1">
      <c r="A3387" s="409"/>
    </row>
    <row r="3388" spans="1:1">
      <c r="A3388" s="409"/>
    </row>
    <row r="3389" spans="1:1">
      <c r="A3389" s="409"/>
    </row>
    <row r="3390" spans="1:1">
      <c r="A3390" s="409"/>
    </row>
    <row r="3391" spans="1:1">
      <c r="A3391" s="409"/>
    </row>
    <row r="3392" spans="1:1">
      <c r="A3392" s="409"/>
    </row>
    <row r="3393" spans="1:1">
      <c r="A3393" s="409"/>
    </row>
    <row r="3394" spans="1:1">
      <c r="A3394" s="409"/>
    </row>
    <row r="3395" spans="1:1">
      <c r="A3395" s="409"/>
    </row>
    <row r="3396" spans="1:1">
      <c r="A3396" s="409"/>
    </row>
    <row r="3397" spans="1:1">
      <c r="A3397" s="409"/>
    </row>
    <row r="3398" spans="1:1">
      <c r="A3398" s="409"/>
    </row>
    <row r="3399" spans="1:1">
      <c r="A3399" s="409"/>
    </row>
    <row r="3400" spans="1:1">
      <c r="A3400" s="409"/>
    </row>
    <row r="3401" spans="1:1">
      <c r="A3401" s="409"/>
    </row>
    <row r="3402" spans="1:1">
      <c r="A3402" s="409"/>
    </row>
    <row r="3403" spans="1:1">
      <c r="A3403" s="409"/>
    </row>
    <row r="3404" spans="1:1">
      <c r="A3404" s="409"/>
    </row>
    <row r="3405" spans="1:1">
      <c r="A3405" s="409"/>
    </row>
    <row r="3406" spans="1:1">
      <c r="A3406" s="409"/>
    </row>
    <row r="3407" spans="1:1">
      <c r="A3407" s="409"/>
    </row>
    <row r="3408" spans="1:1">
      <c r="A3408" s="409"/>
    </row>
    <row r="3409" spans="1:1">
      <c r="A3409" s="409"/>
    </row>
    <row r="3410" spans="1:1">
      <c r="A3410" s="409"/>
    </row>
    <row r="3411" spans="1:1">
      <c r="A3411" s="409"/>
    </row>
    <row r="3412" spans="1:1">
      <c r="A3412" s="409"/>
    </row>
    <row r="3413" spans="1:1">
      <c r="A3413" s="409"/>
    </row>
    <row r="3414" spans="1:1">
      <c r="A3414" s="409"/>
    </row>
    <row r="3415" spans="1:1">
      <c r="A3415" s="409"/>
    </row>
    <row r="3416" spans="1:1">
      <c r="A3416" s="409"/>
    </row>
    <row r="3417" spans="1:1">
      <c r="A3417" s="409"/>
    </row>
    <row r="3418" spans="1:1">
      <c r="A3418" s="409"/>
    </row>
    <row r="3419" spans="1:1">
      <c r="A3419" s="409"/>
    </row>
    <row r="3420" spans="1:1">
      <c r="A3420" s="409"/>
    </row>
    <row r="3421" spans="1:1">
      <c r="A3421" s="409"/>
    </row>
    <row r="3422" spans="1:1">
      <c r="A3422" s="409"/>
    </row>
    <row r="3423" spans="1:1">
      <c r="A3423" s="409"/>
    </row>
    <row r="3424" spans="1:1">
      <c r="A3424" s="409"/>
    </row>
    <row r="3425" spans="1:1">
      <c r="A3425" s="409"/>
    </row>
    <row r="3426" spans="1:1">
      <c r="A3426" s="409"/>
    </row>
    <row r="3427" spans="1:1">
      <c r="A3427" s="409"/>
    </row>
    <row r="3428" spans="1:1">
      <c r="A3428" s="409"/>
    </row>
    <row r="3429" spans="1:1">
      <c r="A3429" s="409"/>
    </row>
    <row r="3430" spans="1:1">
      <c r="A3430" s="409"/>
    </row>
    <row r="3431" spans="1:1">
      <c r="A3431" s="409"/>
    </row>
    <row r="3432" spans="1:1">
      <c r="A3432" s="409"/>
    </row>
    <row r="3433" spans="1:1">
      <c r="A3433" s="409"/>
    </row>
    <row r="3434" spans="1:1">
      <c r="A3434" s="409"/>
    </row>
    <row r="3435" spans="1:1">
      <c r="A3435" s="409"/>
    </row>
    <row r="3436" spans="1:1">
      <c r="A3436" s="409"/>
    </row>
    <row r="3437" spans="1:1">
      <c r="A3437" s="409"/>
    </row>
    <row r="3438" spans="1:1">
      <c r="A3438" s="409"/>
    </row>
    <row r="3439" spans="1:1">
      <c r="A3439" s="409"/>
    </row>
    <row r="3440" spans="1:1">
      <c r="A3440" s="409"/>
    </row>
    <row r="3441" spans="1:1">
      <c r="A3441" s="409"/>
    </row>
    <row r="3442" spans="1:1">
      <c r="A3442" s="409"/>
    </row>
    <row r="3443" spans="1:1">
      <c r="A3443" s="409"/>
    </row>
    <row r="3444" spans="1:1">
      <c r="A3444" s="409"/>
    </row>
    <row r="3445" spans="1:1">
      <c r="A3445" s="409"/>
    </row>
    <row r="3446" spans="1:1">
      <c r="A3446" s="409"/>
    </row>
    <row r="3447" spans="1:1">
      <c r="A3447" s="409"/>
    </row>
    <row r="3448" spans="1:1">
      <c r="A3448" s="409"/>
    </row>
    <row r="3449" spans="1:1">
      <c r="A3449" s="409"/>
    </row>
    <row r="3450" spans="1:1">
      <c r="A3450" s="409"/>
    </row>
    <row r="3451" spans="1:1">
      <c r="A3451" s="409"/>
    </row>
    <row r="3452" spans="1:1">
      <c r="A3452" s="409"/>
    </row>
    <row r="3453" spans="1:1">
      <c r="A3453" s="409"/>
    </row>
    <row r="3454" spans="1:1">
      <c r="A3454" s="409"/>
    </row>
    <row r="3455" spans="1:1">
      <c r="A3455" s="409"/>
    </row>
    <row r="3456" spans="1:1">
      <c r="A3456" s="409"/>
    </row>
    <row r="3457" spans="1:1">
      <c r="A3457" s="409"/>
    </row>
    <row r="3458" spans="1:1">
      <c r="A3458" s="409"/>
    </row>
    <row r="3459" spans="1:1">
      <c r="A3459" s="409"/>
    </row>
    <row r="3460" spans="1:1">
      <c r="A3460" s="409"/>
    </row>
    <row r="3461" spans="1:1">
      <c r="A3461" s="409"/>
    </row>
    <row r="3462" spans="1:1">
      <c r="A3462" s="409"/>
    </row>
    <row r="3463" spans="1:1">
      <c r="A3463" s="409"/>
    </row>
    <row r="3464" spans="1:1">
      <c r="A3464" s="409"/>
    </row>
    <row r="3465" spans="1:1">
      <c r="A3465" s="409"/>
    </row>
    <row r="3466" spans="1:1">
      <c r="A3466" s="409"/>
    </row>
    <row r="3467" spans="1:1">
      <c r="A3467" s="409"/>
    </row>
    <row r="3468" spans="1:1">
      <c r="A3468" s="409"/>
    </row>
    <row r="3469" spans="1:1">
      <c r="A3469" s="409"/>
    </row>
    <row r="3470" spans="1:1">
      <c r="A3470" s="409"/>
    </row>
    <row r="3471" spans="1:1">
      <c r="A3471" s="409"/>
    </row>
    <row r="3472" spans="1:1">
      <c r="A3472" s="409"/>
    </row>
    <row r="3473" spans="1:1">
      <c r="A3473" s="409"/>
    </row>
    <row r="3474" spans="1:1">
      <c r="A3474" s="409"/>
    </row>
    <row r="3475" spans="1:1">
      <c r="A3475" s="409"/>
    </row>
    <row r="3476" spans="1:1">
      <c r="A3476" s="409"/>
    </row>
    <row r="3477" spans="1:1">
      <c r="A3477" s="409"/>
    </row>
    <row r="3478" spans="1:1">
      <c r="A3478" s="409"/>
    </row>
    <row r="3479" spans="1:1">
      <c r="A3479" s="409"/>
    </row>
    <row r="3480" spans="1:1">
      <c r="A3480" s="409"/>
    </row>
    <row r="3481" spans="1:1">
      <c r="A3481" s="409"/>
    </row>
    <row r="3482" spans="1:1">
      <c r="A3482" s="409"/>
    </row>
    <row r="3483" spans="1:1">
      <c r="A3483" s="409"/>
    </row>
    <row r="3484" spans="1:1">
      <c r="A3484" s="409"/>
    </row>
    <row r="3485" spans="1:1">
      <c r="A3485" s="409"/>
    </row>
    <row r="3486" spans="1:1">
      <c r="A3486" s="409"/>
    </row>
    <row r="3487" spans="1:1">
      <c r="A3487" s="409"/>
    </row>
    <row r="3488" spans="1:1">
      <c r="A3488" s="409"/>
    </row>
    <row r="3489" spans="1:1">
      <c r="A3489" s="409"/>
    </row>
    <row r="3490" spans="1:1">
      <c r="A3490" s="409"/>
    </row>
    <row r="3491" spans="1:1">
      <c r="A3491" s="409"/>
    </row>
    <row r="3492" spans="1:1">
      <c r="A3492" s="409"/>
    </row>
    <row r="3493" spans="1:1">
      <c r="A3493" s="409"/>
    </row>
    <row r="3494" spans="1:1">
      <c r="A3494" s="409"/>
    </row>
    <row r="3495" spans="1:1">
      <c r="A3495" s="409"/>
    </row>
    <row r="3496" spans="1:1">
      <c r="A3496" s="409"/>
    </row>
    <row r="3497" spans="1:1">
      <c r="A3497" s="409"/>
    </row>
    <row r="3498" spans="1:1">
      <c r="A3498" s="409"/>
    </row>
    <row r="3499" spans="1:1">
      <c r="A3499" s="409"/>
    </row>
    <row r="3500" spans="1:1">
      <c r="A3500" s="409"/>
    </row>
    <row r="3501" spans="1:1">
      <c r="A3501" s="409"/>
    </row>
    <row r="3502" spans="1:1">
      <c r="A3502" s="409"/>
    </row>
    <row r="3503" spans="1:1">
      <c r="A3503" s="409"/>
    </row>
    <row r="3504" spans="1:1">
      <c r="A3504" s="409"/>
    </row>
    <row r="3505" spans="1:1">
      <c r="A3505" s="409"/>
    </row>
    <row r="3506" spans="1:1">
      <c r="A3506" s="409"/>
    </row>
    <row r="3507" spans="1:1">
      <c r="A3507" s="409"/>
    </row>
    <row r="3508" spans="1:1">
      <c r="A3508" s="409"/>
    </row>
    <row r="3509" spans="1:1">
      <c r="A3509" s="409"/>
    </row>
    <row r="3510" spans="1:1">
      <c r="A3510" s="409"/>
    </row>
    <row r="3511" spans="1:1">
      <c r="A3511" s="409"/>
    </row>
    <row r="3512" spans="1:1">
      <c r="A3512" s="409"/>
    </row>
    <row r="3513" spans="1:1">
      <c r="A3513" s="409"/>
    </row>
    <row r="3514" spans="1:1">
      <c r="A3514" s="409"/>
    </row>
    <row r="3515" spans="1:1">
      <c r="A3515" s="409"/>
    </row>
    <row r="3516" spans="1:1">
      <c r="A3516" s="409"/>
    </row>
    <row r="3517" spans="1:1">
      <c r="A3517" s="409"/>
    </row>
    <row r="3518" spans="1:1">
      <c r="A3518" s="409"/>
    </row>
    <row r="3519" spans="1:1">
      <c r="A3519" s="409"/>
    </row>
    <row r="3520" spans="1:1">
      <c r="A3520" s="409"/>
    </row>
    <row r="3521" spans="1:1">
      <c r="A3521" s="409"/>
    </row>
    <row r="3522" spans="1:1">
      <c r="A3522" s="409"/>
    </row>
    <row r="3523" spans="1:1">
      <c r="A3523" s="409"/>
    </row>
    <row r="3524" spans="1:1">
      <c r="A3524" s="409"/>
    </row>
    <row r="3525" spans="1:1">
      <c r="A3525" s="409"/>
    </row>
    <row r="3526" spans="1:1">
      <c r="A3526" s="409"/>
    </row>
    <row r="3527" spans="1:1">
      <c r="A3527" s="409"/>
    </row>
    <row r="3528" spans="1:1">
      <c r="A3528" s="409"/>
    </row>
    <row r="3529" spans="1:1">
      <c r="A3529" s="409"/>
    </row>
    <row r="3530" spans="1:1">
      <c r="A3530" s="409"/>
    </row>
    <row r="3531" spans="1:1">
      <c r="A3531" s="409"/>
    </row>
    <row r="3532" spans="1:1">
      <c r="A3532" s="409"/>
    </row>
    <row r="3533" spans="1:1">
      <c r="A3533" s="409"/>
    </row>
    <row r="3534" spans="1:1">
      <c r="A3534" s="409"/>
    </row>
    <row r="3535" spans="1:1">
      <c r="A3535" s="409"/>
    </row>
    <row r="3536" spans="1:1">
      <c r="A3536" s="409"/>
    </row>
    <row r="3537" spans="1:1">
      <c r="A3537" s="409"/>
    </row>
    <row r="3538" spans="1:1">
      <c r="A3538" s="409"/>
    </row>
    <row r="3539" spans="1:1">
      <c r="A3539" s="409"/>
    </row>
    <row r="3540" spans="1:1">
      <c r="A3540" s="409"/>
    </row>
    <row r="3541" spans="1:1">
      <c r="A3541" s="409"/>
    </row>
    <row r="3542" spans="1:1">
      <c r="A3542" s="409"/>
    </row>
    <row r="3543" spans="1:1">
      <c r="A3543" s="409"/>
    </row>
    <row r="3544" spans="1:1">
      <c r="A3544" s="409"/>
    </row>
    <row r="3545" spans="1:1">
      <c r="A3545" s="409"/>
    </row>
    <row r="3546" spans="1:1">
      <c r="A3546" s="409"/>
    </row>
    <row r="3547" spans="1:1">
      <c r="A3547" s="409"/>
    </row>
    <row r="3548" spans="1:1">
      <c r="A3548" s="409"/>
    </row>
    <row r="3549" spans="1:1">
      <c r="A3549" s="409"/>
    </row>
    <row r="3550" spans="1:1">
      <c r="A3550" s="409"/>
    </row>
    <row r="3551" spans="1:1">
      <c r="A3551" s="409"/>
    </row>
    <row r="3552" spans="1:1">
      <c r="A3552" s="409"/>
    </row>
    <row r="3553" spans="1:1">
      <c r="A3553" s="409"/>
    </row>
    <row r="3554" spans="1:1">
      <c r="A3554" s="409"/>
    </row>
    <row r="3555" spans="1:1">
      <c r="A3555" s="409"/>
    </row>
    <row r="3556" spans="1:1">
      <c r="A3556" s="409"/>
    </row>
    <row r="3557" spans="1:1">
      <c r="A3557" s="409"/>
    </row>
    <row r="3558" spans="1:1">
      <c r="A3558" s="409"/>
    </row>
    <row r="3559" spans="1:1">
      <c r="A3559" s="409"/>
    </row>
    <row r="3560" spans="1:1">
      <c r="A3560" s="409"/>
    </row>
    <row r="3561" spans="1:1">
      <c r="A3561" s="409"/>
    </row>
    <row r="3562" spans="1:1">
      <c r="A3562" s="409"/>
    </row>
    <row r="3563" spans="1:1">
      <c r="A3563" s="409"/>
    </row>
    <row r="3564" spans="1:1">
      <c r="A3564" s="409"/>
    </row>
    <row r="3565" spans="1:1">
      <c r="A3565" s="409"/>
    </row>
    <row r="3566" spans="1:1">
      <c r="A3566" s="409"/>
    </row>
    <row r="3567" spans="1:1">
      <c r="A3567" s="409"/>
    </row>
    <row r="3568" spans="1:1">
      <c r="A3568" s="409"/>
    </row>
    <row r="3569" spans="1:1">
      <c r="A3569" s="409"/>
    </row>
    <row r="3570" spans="1:1">
      <c r="A3570" s="409"/>
    </row>
    <row r="3571" spans="1:1">
      <c r="A3571" s="409"/>
    </row>
    <row r="3572" spans="1:1">
      <c r="A3572" s="409"/>
    </row>
    <row r="3573" spans="1:1">
      <c r="A3573" s="409"/>
    </row>
    <row r="3574" spans="1:1">
      <c r="A3574" s="409"/>
    </row>
    <row r="3575" spans="1:1">
      <c r="A3575" s="409"/>
    </row>
    <row r="3576" spans="1:1">
      <c r="A3576" s="409"/>
    </row>
    <row r="3577" spans="1:1">
      <c r="A3577" s="409"/>
    </row>
    <row r="3578" spans="1:1">
      <c r="A3578" s="409"/>
    </row>
    <row r="3579" spans="1:1">
      <c r="A3579" s="409"/>
    </row>
    <row r="3580" spans="1:1">
      <c r="A3580" s="409"/>
    </row>
    <row r="3581" spans="1:1">
      <c r="A3581" s="409"/>
    </row>
    <row r="3582" spans="1:1">
      <c r="A3582" s="409"/>
    </row>
    <row r="3583" spans="1:1">
      <c r="A3583" s="409"/>
    </row>
    <row r="3584" spans="1:1">
      <c r="A3584" s="409"/>
    </row>
    <row r="3585" spans="1:1">
      <c r="A3585" s="409"/>
    </row>
    <row r="3586" spans="1:1">
      <c r="A3586" s="409"/>
    </row>
    <row r="3587" spans="1:1">
      <c r="A3587" s="409"/>
    </row>
    <row r="3588" spans="1:1">
      <c r="A3588" s="409"/>
    </row>
    <row r="3589" spans="1:1">
      <c r="A3589" s="409"/>
    </row>
    <row r="3590" spans="1:1">
      <c r="A3590" s="409"/>
    </row>
    <row r="3591" spans="1:1">
      <c r="A3591" s="409"/>
    </row>
    <row r="3592" spans="1:1">
      <c r="A3592" s="409"/>
    </row>
    <row r="3593" spans="1:1">
      <c r="A3593" s="409"/>
    </row>
    <row r="3594" spans="1:1">
      <c r="A3594" s="409"/>
    </row>
    <row r="3595" spans="1:1">
      <c r="A3595" s="409"/>
    </row>
    <row r="3596" spans="1:1">
      <c r="A3596" s="409"/>
    </row>
    <row r="3597" spans="1:1">
      <c r="A3597" s="409"/>
    </row>
    <row r="3598" spans="1:1">
      <c r="A3598" s="409"/>
    </row>
    <row r="3599" spans="1:1">
      <c r="A3599" s="409"/>
    </row>
    <row r="3600" spans="1:1">
      <c r="A3600" s="409"/>
    </row>
    <row r="3601" spans="1:1">
      <c r="A3601" s="409"/>
    </row>
    <row r="3602" spans="1:1">
      <c r="A3602" s="409"/>
    </row>
    <row r="3603" spans="1:1">
      <c r="A3603" s="409"/>
    </row>
    <row r="3604" spans="1:1">
      <c r="A3604" s="409"/>
    </row>
    <row r="3605" spans="1:1">
      <c r="A3605" s="409"/>
    </row>
    <row r="3606" spans="1:1">
      <c r="A3606" s="409"/>
    </row>
    <row r="3607" spans="1:1">
      <c r="A3607" s="409"/>
    </row>
    <row r="3608" spans="1:1">
      <c r="A3608" s="409"/>
    </row>
    <row r="3609" spans="1:1">
      <c r="A3609" s="409"/>
    </row>
    <row r="3610" spans="1:1">
      <c r="A3610" s="409"/>
    </row>
    <row r="3611" spans="1:1">
      <c r="A3611" s="409"/>
    </row>
    <row r="3612" spans="1:1">
      <c r="A3612" s="409"/>
    </row>
    <row r="3613" spans="1:1">
      <c r="A3613" s="409"/>
    </row>
    <row r="3614" spans="1:1">
      <c r="A3614" s="409"/>
    </row>
    <row r="3615" spans="1:1">
      <c r="A3615" s="409"/>
    </row>
    <row r="3616" spans="1:1">
      <c r="A3616" s="409"/>
    </row>
    <row r="3617" spans="1:1">
      <c r="A3617" s="409"/>
    </row>
    <row r="3618" spans="1:1">
      <c r="A3618" s="409"/>
    </row>
    <row r="3619" spans="1:1">
      <c r="A3619" s="409"/>
    </row>
    <row r="3620" spans="1:1">
      <c r="A3620" s="409"/>
    </row>
    <row r="3621" spans="1:1">
      <c r="A3621" s="409"/>
    </row>
    <row r="3622" spans="1:1">
      <c r="A3622" s="409"/>
    </row>
    <row r="3623" spans="1:1">
      <c r="A3623" s="409"/>
    </row>
    <row r="3624" spans="1:1">
      <c r="A3624" s="409"/>
    </row>
    <row r="3625" spans="1:1">
      <c r="A3625" s="409"/>
    </row>
    <row r="3626" spans="1:1">
      <c r="A3626" s="409"/>
    </row>
    <row r="3627" spans="1:1">
      <c r="A3627" s="409"/>
    </row>
    <row r="3628" spans="1:1">
      <c r="A3628" s="409"/>
    </row>
    <row r="3629" spans="1:1">
      <c r="A3629" s="409"/>
    </row>
    <row r="3630" spans="1:1">
      <c r="A3630" s="409"/>
    </row>
    <row r="3631" spans="1:1">
      <c r="A3631" s="409"/>
    </row>
    <row r="3632" spans="1:1">
      <c r="A3632" s="409"/>
    </row>
    <row r="3633" spans="1:1">
      <c r="A3633" s="409"/>
    </row>
    <row r="3634" spans="1:1">
      <c r="A3634" s="409"/>
    </row>
    <row r="3635" spans="1:1">
      <c r="A3635" s="409"/>
    </row>
    <row r="3636" spans="1:1">
      <c r="A3636" s="409"/>
    </row>
    <row r="3637" spans="1:1">
      <c r="A3637" s="409"/>
    </row>
    <row r="3638" spans="1:1">
      <c r="A3638" s="409"/>
    </row>
    <row r="3639" spans="1:1">
      <c r="A3639" s="409"/>
    </row>
    <row r="3640" spans="1:1">
      <c r="A3640" s="409"/>
    </row>
    <row r="3641" spans="1:1">
      <c r="A3641" s="409"/>
    </row>
    <row r="3642" spans="1:1">
      <c r="A3642" s="409"/>
    </row>
    <row r="3643" spans="1:1">
      <c r="A3643" s="409"/>
    </row>
    <row r="3644" spans="1:1">
      <c r="A3644" s="409"/>
    </row>
    <row r="3645" spans="1:1">
      <c r="A3645" s="409"/>
    </row>
    <row r="3646" spans="1:1">
      <c r="A3646" s="409"/>
    </row>
    <row r="3647" spans="1:1">
      <c r="A3647" s="409"/>
    </row>
    <row r="3648" spans="1:1">
      <c r="A3648" s="409"/>
    </row>
    <row r="3649" spans="1:1">
      <c r="A3649" s="409"/>
    </row>
    <row r="3650" spans="1:1">
      <c r="A3650" s="409"/>
    </row>
    <row r="3651" spans="1:1">
      <c r="A3651" s="409"/>
    </row>
    <row r="3652" spans="1:1">
      <c r="A3652" s="409"/>
    </row>
    <row r="3653" spans="1:1">
      <c r="A3653" s="409"/>
    </row>
    <row r="3654" spans="1:1">
      <c r="A3654" s="409"/>
    </row>
    <row r="3655" spans="1:1">
      <c r="A3655" s="409"/>
    </row>
    <row r="3656" spans="1:1">
      <c r="A3656" s="409"/>
    </row>
    <row r="3657" spans="1:1">
      <c r="A3657" s="409"/>
    </row>
    <row r="3658" spans="1:1">
      <c r="A3658" s="409"/>
    </row>
    <row r="3659" spans="1:1">
      <c r="A3659" s="409"/>
    </row>
    <row r="3660" spans="1:1">
      <c r="A3660" s="409"/>
    </row>
    <row r="3661" spans="1:1">
      <c r="A3661" s="409"/>
    </row>
    <row r="3662" spans="1:1">
      <c r="A3662" s="409"/>
    </row>
    <row r="3663" spans="1:1">
      <c r="A3663" s="409"/>
    </row>
    <row r="3664" spans="1:1">
      <c r="A3664" s="409"/>
    </row>
    <row r="3665" spans="1:1">
      <c r="A3665" s="409"/>
    </row>
    <row r="3666" spans="1:1">
      <c r="A3666" s="409"/>
    </row>
    <row r="3667" spans="1:1">
      <c r="A3667" s="409"/>
    </row>
    <row r="3668" spans="1:1">
      <c r="A3668" s="409"/>
    </row>
    <row r="3669" spans="1:1">
      <c r="A3669" s="409"/>
    </row>
    <row r="3670" spans="1:1">
      <c r="A3670" s="409"/>
    </row>
    <row r="3671" spans="1:1">
      <c r="A3671" s="409"/>
    </row>
    <row r="3672" spans="1:1">
      <c r="A3672" s="409"/>
    </row>
    <row r="3673" spans="1:1">
      <c r="A3673" s="409"/>
    </row>
    <row r="3674" spans="1:1">
      <c r="A3674" s="409"/>
    </row>
    <row r="3675" spans="1:1">
      <c r="A3675" s="409"/>
    </row>
    <row r="3676" spans="1:1">
      <c r="A3676" s="409"/>
    </row>
    <row r="3677" spans="1:1">
      <c r="A3677" s="409"/>
    </row>
    <row r="3678" spans="1:1">
      <c r="A3678" s="409"/>
    </row>
    <row r="3679" spans="1:1">
      <c r="A3679" s="409"/>
    </row>
    <row r="3680" spans="1:1">
      <c r="A3680" s="409"/>
    </row>
    <row r="3681" spans="1:1">
      <c r="A3681" s="409"/>
    </row>
    <row r="3682" spans="1:1">
      <c r="A3682" s="409"/>
    </row>
    <row r="3683" spans="1:1">
      <c r="A3683" s="409"/>
    </row>
    <row r="3684" spans="1:1">
      <c r="A3684" s="409"/>
    </row>
    <row r="3685" spans="1:1">
      <c r="A3685" s="409"/>
    </row>
    <row r="3686" spans="1:1">
      <c r="A3686" s="409"/>
    </row>
    <row r="3687" spans="1:1">
      <c r="A3687" s="409"/>
    </row>
    <row r="3688" spans="1:1">
      <c r="A3688" s="409"/>
    </row>
    <row r="3689" spans="1:1">
      <c r="A3689" s="409"/>
    </row>
    <row r="3690" spans="1:1">
      <c r="A3690" s="409"/>
    </row>
    <row r="3691" spans="1:1">
      <c r="A3691" s="409"/>
    </row>
    <row r="3692" spans="1:1">
      <c r="A3692" s="409"/>
    </row>
    <row r="3693" spans="1:1">
      <c r="A3693" s="409"/>
    </row>
    <row r="3694" spans="1:1">
      <c r="A3694" s="409"/>
    </row>
    <row r="3695" spans="1:1">
      <c r="A3695" s="409"/>
    </row>
    <row r="3696" spans="1:1">
      <c r="A3696" s="409"/>
    </row>
    <row r="3697" spans="1:1">
      <c r="A3697" s="409"/>
    </row>
    <row r="3698" spans="1:1">
      <c r="A3698" s="409"/>
    </row>
    <row r="3699" spans="1:1">
      <c r="A3699" s="409"/>
    </row>
    <row r="3700" spans="1:1">
      <c r="A3700" s="409"/>
    </row>
    <row r="3701" spans="1:1">
      <c r="A3701" s="409"/>
    </row>
    <row r="3702" spans="1:1">
      <c r="A3702" s="409"/>
    </row>
    <row r="3703" spans="1:1">
      <c r="A3703" s="409"/>
    </row>
    <row r="3704" spans="1:1">
      <c r="A3704" s="409"/>
    </row>
    <row r="3705" spans="1:1">
      <c r="A3705" s="409"/>
    </row>
    <row r="3706" spans="1:1">
      <c r="A3706" s="409"/>
    </row>
    <row r="3707" spans="1:1">
      <c r="A3707" s="409"/>
    </row>
    <row r="3708" spans="1:1">
      <c r="A3708" s="409"/>
    </row>
    <row r="3709" spans="1:1">
      <c r="A3709" s="409"/>
    </row>
    <row r="3710" spans="1:1">
      <c r="A3710" s="409"/>
    </row>
    <row r="3711" spans="1:1">
      <c r="A3711" s="409"/>
    </row>
    <row r="3712" spans="1:1">
      <c r="A3712" s="409"/>
    </row>
    <row r="3713" spans="1:1">
      <c r="A3713" s="409"/>
    </row>
    <row r="3714" spans="1:1">
      <c r="A3714" s="409"/>
    </row>
    <row r="3715" spans="1:1">
      <c r="A3715" s="409"/>
    </row>
    <row r="3716" spans="1:1">
      <c r="A3716" s="409"/>
    </row>
    <row r="3717" spans="1:1">
      <c r="A3717" s="409"/>
    </row>
    <row r="3718" spans="1:1">
      <c r="A3718" s="409"/>
    </row>
    <row r="3719" spans="1:1">
      <c r="A3719" s="409"/>
    </row>
    <row r="3720" spans="1:1">
      <c r="A3720" s="409"/>
    </row>
    <row r="3721" spans="1:1">
      <c r="A3721" s="409"/>
    </row>
    <row r="3722" spans="1:1">
      <c r="A3722" s="409"/>
    </row>
    <row r="3723" spans="1:1">
      <c r="A3723" s="409"/>
    </row>
    <row r="3724" spans="1:1">
      <c r="A3724" s="409"/>
    </row>
    <row r="3725" spans="1:1">
      <c r="A3725" s="409"/>
    </row>
    <row r="3726" spans="1:1">
      <c r="A3726" s="409"/>
    </row>
    <row r="3727" spans="1:1">
      <c r="A3727" s="409"/>
    </row>
    <row r="3728" spans="1:1">
      <c r="A3728" s="409"/>
    </row>
    <row r="3729" spans="1:1">
      <c r="A3729" s="409"/>
    </row>
    <row r="3730" spans="1:1">
      <c r="A3730" s="409"/>
    </row>
    <row r="3731" spans="1:1">
      <c r="A3731" s="409"/>
    </row>
    <row r="3732" spans="1:1">
      <c r="A3732" s="409"/>
    </row>
    <row r="3733" spans="1:1">
      <c r="A3733" s="409"/>
    </row>
    <row r="3734" spans="1:1">
      <c r="A3734" s="409"/>
    </row>
    <row r="3735" spans="1:1">
      <c r="A3735" s="409"/>
    </row>
    <row r="3736" spans="1:1">
      <c r="A3736" s="409"/>
    </row>
    <row r="3737" spans="1:1">
      <c r="A3737" s="409"/>
    </row>
    <row r="3738" spans="1:1">
      <c r="A3738" s="409"/>
    </row>
    <row r="3739" spans="1:1">
      <c r="A3739" s="409"/>
    </row>
    <row r="3740" spans="1:1">
      <c r="A3740" s="409"/>
    </row>
    <row r="3741" spans="1:1">
      <c r="A3741" s="409"/>
    </row>
    <row r="3742" spans="1:1">
      <c r="A3742" s="409"/>
    </row>
    <row r="3743" spans="1:1">
      <c r="A3743" s="409"/>
    </row>
    <row r="3744" spans="1:1">
      <c r="A3744" s="409"/>
    </row>
    <row r="3745" spans="1:1">
      <c r="A3745" s="409"/>
    </row>
    <row r="3746" spans="1:1">
      <c r="A3746" s="409"/>
    </row>
    <row r="3747" spans="1:1">
      <c r="A3747" s="409"/>
    </row>
    <row r="3748" spans="1:1">
      <c r="A3748" s="409"/>
    </row>
    <row r="3749" spans="1:1">
      <c r="A3749" s="409"/>
    </row>
    <row r="3750" spans="1:1">
      <c r="A3750" s="409"/>
    </row>
    <row r="3751" spans="1:1">
      <c r="A3751" s="409"/>
    </row>
    <row r="3752" spans="1:1">
      <c r="A3752" s="409"/>
    </row>
    <row r="3753" spans="1:1">
      <c r="A3753" s="409"/>
    </row>
    <row r="3754" spans="1:1">
      <c r="A3754" s="409"/>
    </row>
    <row r="3755" spans="1:1">
      <c r="A3755" s="409"/>
    </row>
    <row r="3756" spans="1:1">
      <c r="A3756" s="409"/>
    </row>
    <row r="3757" spans="1:1">
      <c r="A3757" s="409"/>
    </row>
    <row r="3758" spans="1:1">
      <c r="A3758" s="409"/>
    </row>
    <row r="3759" spans="1:1">
      <c r="A3759" s="409"/>
    </row>
    <row r="3760" spans="1:1">
      <c r="A3760" s="409"/>
    </row>
    <row r="3761" spans="1:1">
      <c r="A3761" s="409"/>
    </row>
    <row r="3762" spans="1:1">
      <c r="A3762" s="409"/>
    </row>
    <row r="3763" spans="1:1">
      <c r="A3763" s="409"/>
    </row>
    <row r="3764" spans="1:1">
      <c r="A3764" s="409"/>
    </row>
    <row r="3765" spans="1:1">
      <c r="A3765" s="409"/>
    </row>
    <row r="3766" spans="1:1">
      <c r="A3766" s="409"/>
    </row>
    <row r="3767" spans="1:1">
      <c r="A3767" s="409"/>
    </row>
    <row r="3768" spans="1:1">
      <c r="A3768" s="409"/>
    </row>
    <row r="3769" spans="1:1">
      <c r="A3769" s="409"/>
    </row>
    <row r="3770" spans="1:1">
      <c r="A3770" s="409"/>
    </row>
    <row r="3771" spans="1:1">
      <c r="A3771" s="409"/>
    </row>
    <row r="3772" spans="1:1">
      <c r="A3772" s="409"/>
    </row>
    <row r="3773" spans="1:1">
      <c r="A3773" s="409"/>
    </row>
    <row r="3774" spans="1:1">
      <c r="A3774" s="409"/>
    </row>
    <row r="3775" spans="1:1">
      <c r="A3775" s="409"/>
    </row>
    <row r="3776" spans="1:1">
      <c r="A3776" s="409"/>
    </row>
    <row r="3777" spans="1:1">
      <c r="A3777" s="409"/>
    </row>
    <row r="3778" spans="1:1">
      <c r="A3778" s="409"/>
    </row>
    <row r="3779" spans="1:1">
      <c r="A3779" s="409"/>
    </row>
    <row r="3780" spans="1:1">
      <c r="A3780" s="409"/>
    </row>
    <row r="3781" spans="1:1">
      <c r="A3781" s="409"/>
    </row>
    <row r="3782" spans="1:1">
      <c r="A3782" s="409"/>
    </row>
    <row r="3783" spans="1:1">
      <c r="A3783" s="409"/>
    </row>
    <row r="3784" spans="1:1">
      <c r="A3784" s="409"/>
    </row>
    <row r="3785" spans="1:1">
      <c r="A3785" s="409"/>
    </row>
    <row r="3786" spans="1:1">
      <c r="A3786" s="409"/>
    </row>
    <row r="3787" spans="1:1">
      <c r="A3787" s="409"/>
    </row>
    <row r="3788" spans="1:1">
      <c r="A3788" s="409"/>
    </row>
    <row r="3789" spans="1:1">
      <c r="A3789" s="409"/>
    </row>
    <row r="3790" spans="1:1">
      <c r="A3790" s="409"/>
    </row>
    <row r="3791" spans="1:1">
      <c r="A3791" s="409"/>
    </row>
    <row r="3792" spans="1:1">
      <c r="A3792" s="409"/>
    </row>
    <row r="3793" spans="1:1">
      <c r="A3793" s="409"/>
    </row>
    <row r="3794" spans="1:1">
      <c r="A3794" s="409"/>
    </row>
    <row r="3795" spans="1:1">
      <c r="A3795" s="409"/>
    </row>
    <row r="3796" spans="1:1">
      <c r="A3796" s="409"/>
    </row>
    <row r="3797" spans="1:1">
      <c r="A3797" s="409"/>
    </row>
    <row r="3798" spans="1:1">
      <c r="A3798" s="409"/>
    </row>
    <row r="3799" spans="1:1">
      <c r="A3799" s="409"/>
    </row>
    <row r="3800" spans="1:1">
      <c r="A3800" s="409"/>
    </row>
    <row r="3801" spans="1:1">
      <c r="A3801" s="409"/>
    </row>
    <row r="3802" spans="1:1">
      <c r="A3802" s="409"/>
    </row>
    <row r="3803" spans="1:1">
      <c r="A3803" s="409"/>
    </row>
    <row r="3804" spans="1:1">
      <c r="A3804" s="409"/>
    </row>
    <row r="3805" spans="1:1">
      <c r="A3805" s="409"/>
    </row>
    <row r="3806" spans="1:1">
      <c r="A3806" s="409"/>
    </row>
    <row r="3807" spans="1:1">
      <c r="A3807" s="409"/>
    </row>
    <row r="3808" spans="1:1">
      <c r="A3808" s="409"/>
    </row>
    <row r="3809" spans="1:1">
      <c r="A3809" s="409"/>
    </row>
    <row r="3810" spans="1:1">
      <c r="A3810" s="409"/>
    </row>
    <row r="3811" spans="1:1">
      <c r="A3811" s="409"/>
    </row>
    <row r="3812" spans="1:1">
      <c r="A3812" s="409"/>
    </row>
    <row r="3813" spans="1:1">
      <c r="A3813" s="409"/>
    </row>
    <row r="3814" spans="1:1">
      <c r="A3814" s="409"/>
    </row>
    <row r="3815" spans="1:1">
      <c r="A3815" s="409"/>
    </row>
    <row r="3816" spans="1:1">
      <c r="A3816" s="409"/>
    </row>
    <row r="3817" spans="1:1">
      <c r="A3817" s="409"/>
    </row>
    <row r="3818" spans="1:1">
      <c r="A3818" s="409"/>
    </row>
    <row r="3819" spans="1:1">
      <c r="A3819" s="409"/>
    </row>
    <row r="3820" spans="1:1">
      <c r="A3820" s="409"/>
    </row>
    <row r="3821" spans="1:1">
      <c r="A3821" s="409"/>
    </row>
    <row r="3822" spans="1:1">
      <c r="A3822" s="409"/>
    </row>
    <row r="3823" spans="1:1">
      <c r="A3823" s="409"/>
    </row>
    <row r="3824" spans="1:1">
      <c r="A3824" s="409"/>
    </row>
    <row r="3825" spans="1:1">
      <c r="A3825" s="409"/>
    </row>
    <row r="3826" spans="1:1">
      <c r="A3826" s="409"/>
    </row>
    <row r="3827" spans="1:1">
      <c r="A3827" s="409"/>
    </row>
    <row r="3828" spans="1:1">
      <c r="A3828" s="409"/>
    </row>
    <row r="3829" spans="1:1">
      <c r="A3829" s="409"/>
    </row>
    <row r="3830" spans="1:1">
      <c r="A3830" s="409"/>
    </row>
    <row r="3831" spans="1:1">
      <c r="A3831" s="409"/>
    </row>
    <row r="3832" spans="1:1">
      <c r="A3832" s="409"/>
    </row>
    <row r="3833" spans="1:1">
      <c r="A3833" s="409"/>
    </row>
    <row r="3834" spans="1:1">
      <c r="A3834" s="409"/>
    </row>
    <row r="3835" spans="1:1">
      <c r="A3835" s="409"/>
    </row>
    <row r="3836" spans="1:1">
      <c r="A3836" s="409"/>
    </row>
    <row r="3837" spans="1:1">
      <c r="A3837" s="409"/>
    </row>
    <row r="3838" spans="1:1">
      <c r="A3838" s="409"/>
    </row>
    <row r="3839" spans="1:1">
      <c r="A3839" s="409"/>
    </row>
    <row r="3840" spans="1:1">
      <c r="A3840" s="409"/>
    </row>
    <row r="3841" spans="1:1">
      <c r="A3841" s="409"/>
    </row>
    <row r="3842" spans="1:1">
      <c r="A3842" s="409"/>
    </row>
    <row r="3843" spans="1:1">
      <c r="A3843" s="409"/>
    </row>
    <row r="3844" spans="1:1">
      <c r="A3844" s="409"/>
    </row>
    <row r="3845" spans="1:1">
      <c r="A3845" s="409"/>
    </row>
    <row r="3846" spans="1:1">
      <c r="A3846" s="409"/>
    </row>
    <row r="3847" spans="1:1">
      <c r="A3847" s="409"/>
    </row>
    <row r="3848" spans="1:1">
      <c r="A3848" s="409"/>
    </row>
    <row r="3849" spans="1:1">
      <c r="A3849" s="409"/>
    </row>
    <row r="3850" spans="1:1">
      <c r="A3850" s="409"/>
    </row>
    <row r="3851" spans="1:1">
      <c r="A3851" s="409"/>
    </row>
    <row r="3852" spans="1:1">
      <c r="A3852" s="409"/>
    </row>
    <row r="3853" spans="1:1">
      <c r="A3853" s="409"/>
    </row>
    <row r="3854" spans="1:1">
      <c r="A3854" s="409"/>
    </row>
    <row r="3855" spans="1:1">
      <c r="A3855" s="409"/>
    </row>
    <row r="3856" spans="1:1">
      <c r="A3856" s="409"/>
    </row>
    <row r="3857" spans="1:1">
      <c r="A3857" s="409"/>
    </row>
    <row r="3858" spans="1:1">
      <c r="A3858" s="409"/>
    </row>
    <row r="3859" spans="1:1">
      <c r="A3859" s="409"/>
    </row>
    <row r="3860" spans="1:1">
      <c r="A3860" s="409"/>
    </row>
    <row r="3861" spans="1:1">
      <c r="A3861" s="409"/>
    </row>
    <row r="3862" spans="1:1">
      <c r="A3862" s="409"/>
    </row>
    <row r="3863" spans="1:1">
      <c r="A3863" s="409"/>
    </row>
    <row r="3864" spans="1:1">
      <c r="A3864" s="409"/>
    </row>
    <row r="3865" spans="1:1">
      <c r="A3865" s="409"/>
    </row>
    <row r="3866" spans="1:1">
      <c r="A3866" s="409"/>
    </row>
    <row r="3867" spans="1:1">
      <c r="A3867" s="409"/>
    </row>
    <row r="3868" spans="1:1">
      <c r="A3868" s="409"/>
    </row>
    <row r="3869" spans="1:1">
      <c r="A3869" s="409"/>
    </row>
    <row r="3870" spans="1:1">
      <c r="A3870" s="409"/>
    </row>
    <row r="3871" spans="1:1">
      <c r="A3871" s="409"/>
    </row>
    <row r="3872" spans="1:1">
      <c r="A3872" s="409"/>
    </row>
    <row r="3873" spans="1:1">
      <c r="A3873" s="409"/>
    </row>
    <row r="3874" spans="1:1">
      <c r="A3874" s="409"/>
    </row>
    <row r="3875" spans="1:1">
      <c r="A3875" s="409"/>
    </row>
    <row r="3876" spans="1:1">
      <c r="A3876" s="409"/>
    </row>
    <row r="3877" spans="1:1">
      <c r="A3877" s="409"/>
    </row>
    <row r="3878" spans="1:1">
      <c r="A3878" s="409"/>
    </row>
    <row r="3879" spans="1:1">
      <c r="A3879" s="409"/>
    </row>
    <row r="3880" spans="1:1">
      <c r="A3880" s="409"/>
    </row>
    <row r="3881" spans="1:1">
      <c r="A3881" s="409"/>
    </row>
    <row r="3882" spans="1:1">
      <c r="A3882" s="409"/>
    </row>
    <row r="3883" spans="1:1">
      <c r="A3883" s="409"/>
    </row>
    <row r="3884" spans="1:1">
      <c r="A3884" s="409"/>
    </row>
    <row r="3885" spans="1:1">
      <c r="A3885" s="409"/>
    </row>
    <row r="3886" spans="1:1">
      <c r="A3886" s="409"/>
    </row>
    <row r="3887" spans="1:1">
      <c r="A3887" s="409"/>
    </row>
    <row r="3888" spans="1:1">
      <c r="A3888" s="409"/>
    </row>
    <row r="3889" spans="1:1">
      <c r="A3889" s="409"/>
    </row>
    <row r="3890" spans="1:1">
      <c r="A3890" s="409"/>
    </row>
    <row r="3891" spans="1:1">
      <c r="A3891" s="409"/>
    </row>
    <row r="3892" spans="1:1">
      <c r="A3892" s="409"/>
    </row>
    <row r="3893" spans="1:1">
      <c r="A3893" s="409"/>
    </row>
    <row r="3894" spans="1:1">
      <c r="A3894" s="409"/>
    </row>
    <row r="3895" spans="1:1">
      <c r="A3895" s="409"/>
    </row>
    <row r="3896" spans="1:1">
      <c r="A3896" s="409"/>
    </row>
    <row r="3897" spans="1:1">
      <c r="A3897" s="409"/>
    </row>
    <row r="3898" spans="1:1">
      <c r="A3898" s="409"/>
    </row>
    <row r="3899" spans="1:1">
      <c r="A3899" s="409"/>
    </row>
    <row r="3900" spans="1:1">
      <c r="A3900" s="409"/>
    </row>
    <row r="3901" spans="1:1">
      <c r="A3901" s="409"/>
    </row>
    <row r="3902" spans="1:1">
      <c r="A3902" s="409"/>
    </row>
    <row r="3903" spans="1:1">
      <c r="A3903" s="409"/>
    </row>
    <row r="3904" spans="1:1">
      <c r="A3904" s="409"/>
    </row>
    <row r="3905" spans="1:1">
      <c r="A3905" s="409"/>
    </row>
    <row r="3906" spans="1:1">
      <c r="A3906" s="409"/>
    </row>
    <row r="3907" spans="1:1">
      <c r="A3907" s="409"/>
    </row>
    <row r="3908" spans="1:1">
      <c r="A3908" s="409"/>
    </row>
    <row r="3909" spans="1:1">
      <c r="A3909" s="409"/>
    </row>
    <row r="3910" spans="1:1">
      <c r="A3910" s="409"/>
    </row>
    <row r="3911" spans="1:1">
      <c r="A3911" s="409"/>
    </row>
    <row r="3912" spans="1:1">
      <c r="A3912" s="409"/>
    </row>
    <row r="3913" spans="1:1">
      <c r="A3913" s="409"/>
    </row>
    <row r="3914" spans="1:1">
      <c r="A3914" s="409"/>
    </row>
    <row r="3915" spans="1:1">
      <c r="A3915" s="409"/>
    </row>
    <row r="3916" spans="1:1">
      <c r="A3916" s="409"/>
    </row>
    <row r="3917" spans="1:1">
      <c r="A3917" s="409"/>
    </row>
    <row r="3918" spans="1:1">
      <c r="A3918" s="409"/>
    </row>
    <row r="3919" spans="1:1">
      <c r="A3919" s="409"/>
    </row>
    <row r="3920" spans="1:1">
      <c r="A3920" s="409"/>
    </row>
    <row r="3921" spans="1:1">
      <c r="A3921" s="409"/>
    </row>
    <row r="3922" spans="1:1">
      <c r="A3922" s="409"/>
    </row>
    <row r="3923" spans="1:1">
      <c r="A3923" s="409"/>
    </row>
    <row r="3924" spans="1:1">
      <c r="A3924" s="409"/>
    </row>
    <row r="3925" spans="1:1">
      <c r="A3925" s="409"/>
    </row>
    <row r="3926" spans="1:1">
      <c r="A3926" s="409"/>
    </row>
    <row r="3927" spans="1:1">
      <c r="A3927" s="409"/>
    </row>
    <row r="3928" spans="1:1">
      <c r="A3928" s="409"/>
    </row>
    <row r="3929" spans="1:1">
      <c r="A3929" s="409"/>
    </row>
    <row r="3930" spans="1:1">
      <c r="A3930" s="409"/>
    </row>
    <row r="3931" spans="1:1">
      <c r="A3931" s="409"/>
    </row>
    <row r="3932" spans="1:1">
      <c r="A3932" s="409"/>
    </row>
    <row r="3933" spans="1:1">
      <c r="A3933" s="409"/>
    </row>
    <row r="3934" spans="1:1">
      <c r="A3934" s="409"/>
    </row>
    <row r="3935" spans="1:1">
      <c r="A3935" s="409"/>
    </row>
    <row r="3936" spans="1:1">
      <c r="A3936" s="409"/>
    </row>
    <row r="3937" spans="1:1">
      <c r="A3937" s="409"/>
    </row>
    <row r="3938" spans="1:1">
      <c r="A3938" s="409"/>
    </row>
    <row r="3939" spans="1:1">
      <c r="A3939" s="409"/>
    </row>
    <row r="3940" spans="1:1">
      <c r="A3940" s="409"/>
    </row>
    <row r="3941" spans="1:1">
      <c r="A3941" s="409"/>
    </row>
    <row r="3942" spans="1:1">
      <c r="A3942" s="409"/>
    </row>
    <row r="3943" spans="1:1">
      <c r="A3943" s="409"/>
    </row>
    <row r="3944" spans="1:1">
      <c r="A3944" s="409"/>
    </row>
    <row r="3945" spans="1:1">
      <c r="A3945" s="409"/>
    </row>
    <row r="3946" spans="1:1">
      <c r="A3946" s="409"/>
    </row>
    <row r="3947" spans="1:1">
      <c r="A3947" s="409"/>
    </row>
    <row r="3948" spans="1:1">
      <c r="A3948" s="409"/>
    </row>
    <row r="3949" spans="1:1">
      <c r="A3949" s="409"/>
    </row>
    <row r="3950" spans="1:1">
      <c r="A3950" s="409"/>
    </row>
    <row r="3951" spans="1:1">
      <c r="A3951" s="409"/>
    </row>
    <row r="3952" spans="1:1">
      <c r="A3952" s="409"/>
    </row>
    <row r="3953" spans="1:1">
      <c r="A3953" s="409"/>
    </row>
    <row r="3954" spans="1:1">
      <c r="A3954" s="409"/>
    </row>
    <row r="3955" spans="1:1">
      <c r="A3955" s="409"/>
    </row>
    <row r="3956" spans="1:1">
      <c r="A3956" s="409"/>
    </row>
    <row r="3957" spans="1:1">
      <c r="A3957" s="409"/>
    </row>
    <row r="3958" spans="1:1">
      <c r="A3958" s="409"/>
    </row>
    <row r="3959" spans="1:1">
      <c r="A3959" s="409"/>
    </row>
    <row r="3960" spans="1:1">
      <c r="A3960" s="409"/>
    </row>
    <row r="3961" spans="1:1">
      <c r="A3961" s="409"/>
    </row>
    <row r="3962" spans="1:1">
      <c r="A3962" s="409"/>
    </row>
    <row r="3963" spans="1:1">
      <c r="A3963" s="409"/>
    </row>
    <row r="3964" spans="1:1">
      <c r="A3964" s="409"/>
    </row>
    <row r="3965" spans="1:1">
      <c r="A3965" s="409"/>
    </row>
    <row r="3966" spans="1:1">
      <c r="A3966" s="409"/>
    </row>
    <row r="3967" spans="1:1">
      <c r="A3967" s="409"/>
    </row>
    <row r="3968" spans="1:1">
      <c r="A3968" s="409"/>
    </row>
    <row r="3969" spans="1:1">
      <c r="A3969" s="409"/>
    </row>
    <row r="3970" spans="1:1">
      <c r="A3970" s="409"/>
    </row>
    <row r="3971" spans="1:1">
      <c r="A3971" s="409"/>
    </row>
    <row r="3972" spans="1:1">
      <c r="A3972" s="409"/>
    </row>
    <row r="3973" spans="1:1">
      <c r="A3973" s="409"/>
    </row>
    <row r="3974" spans="1:1">
      <c r="A3974" s="409"/>
    </row>
    <row r="3975" spans="1:1">
      <c r="A3975" s="409"/>
    </row>
    <row r="3976" spans="1:1">
      <c r="A3976" s="409"/>
    </row>
    <row r="3977" spans="1:1">
      <c r="A3977" s="409"/>
    </row>
    <row r="3978" spans="1:1">
      <c r="A3978" s="409"/>
    </row>
    <row r="3979" spans="1:1">
      <c r="A3979" s="409"/>
    </row>
    <row r="3980" spans="1:1">
      <c r="A3980" s="409"/>
    </row>
    <row r="3981" spans="1:1">
      <c r="A3981" s="409"/>
    </row>
    <row r="3982" spans="1:1">
      <c r="A3982" s="409"/>
    </row>
    <row r="3983" spans="1:1">
      <c r="A3983" s="409"/>
    </row>
    <row r="3984" spans="1:1">
      <c r="A3984" s="409"/>
    </row>
    <row r="3985" spans="1:1">
      <c r="A3985" s="409"/>
    </row>
    <row r="3986" spans="1:1">
      <c r="A3986" s="409"/>
    </row>
    <row r="3987" spans="1:1">
      <c r="A3987" s="409"/>
    </row>
    <row r="3988" spans="1:1">
      <c r="A3988" s="409"/>
    </row>
    <row r="3989" spans="1:1">
      <c r="A3989" s="409"/>
    </row>
    <row r="3990" spans="1:1">
      <c r="A3990" s="409"/>
    </row>
    <row r="3991" spans="1:1">
      <c r="A3991" s="409"/>
    </row>
    <row r="3992" spans="1:1">
      <c r="A3992" s="409"/>
    </row>
    <row r="3993" spans="1:1">
      <c r="A3993" s="409"/>
    </row>
    <row r="3994" spans="1:1">
      <c r="A3994" s="409"/>
    </row>
    <row r="3995" spans="1:1">
      <c r="A3995" s="409"/>
    </row>
    <row r="3996" spans="1:1">
      <c r="A3996" s="409"/>
    </row>
    <row r="3997" spans="1:1">
      <c r="A3997" s="409"/>
    </row>
    <row r="3998" spans="1:1">
      <c r="A3998" s="409"/>
    </row>
    <row r="3999" spans="1:1">
      <c r="A3999" s="409"/>
    </row>
    <row r="4000" spans="1:1">
      <c r="A4000" s="409"/>
    </row>
    <row r="4001" spans="1:1">
      <c r="A4001" s="409"/>
    </row>
    <row r="4002" spans="1:1">
      <c r="A4002" s="409"/>
    </row>
    <row r="4003" spans="1:1">
      <c r="A4003" s="409"/>
    </row>
    <row r="4004" spans="1:1">
      <c r="A4004" s="409"/>
    </row>
    <row r="4005" spans="1:1">
      <c r="A4005" s="409"/>
    </row>
    <row r="4006" spans="1:1">
      <c r="A4006" s="409"/>
    </row>
    <row r="4007" spans="1:1">
      <c r="A4007" s="409"/>
    </row>
    <row r="4008" spans="1:1">
      <c r="A4008" s="409"/>
    </row>
    <row r="4009" spans="1:1">
      <c r="A4009" s="409"/>
    </row>
    <row r="4010" spans="1:1">
      <c r="A4010" s="409"/>
    </row>
    <row r="4011" spans="1:1">
      <c r="A4011" s="409"/>
    </row>
    <row r="4012" spans="1:1">
      <c r="A4012" s="409"/>
    </row>
    <row r="4013" spans="1:1">
      <c r="A4013" s="409"/>
    </row>
    <row r="4014" spans="1:1">
      <c r="A4014" s="409"/>
    </row>
    <row r="4015" spans="1:1">
      <c r="A4015" s="409"/>
    </row>
    <row r="4016" spans="1:1">
      <c r="A4016" s="409"/>
    </row>
    <row r="4017" spans="1:1">
      <c r="A4017" s="409"/>
    </row>
    <row r="4018" spans="1:1">
      <c r="A4018" s="409"/>
    </row>
    <row r="4019" spans="1:1">
      <c r="A4019" s="409"/>
    </row>
    <row r="4020" spans="1:1">
      <c r="A4020" s="409"/>
    </row>
    <row r="4021" spans="1:1">
      <c r="A4021" s="409"/>
    </row>
    <row r="4022" spans="1:1">
      <c r="A4022" s="409"/>
    </row>
    <row r="4023" spans="1:1">
      <c r="A4023" s="409"/>
    </row>
    <row r="4024" spans="1:1">
      <c r="A4024" s="409"/>
    </row>
    <row r="4025" spans="1:1">
      <c r="A4025" s="409"/>
    </row>
    <row r="4026" spans="1:1">
      <c r="A4026" s="409"/>
    </row>
    <row r="4027" spans="1:1">
      <c r="A4027" s="409"/>
    </row>
    <row r="4028" spans="1:1">
      <c r="A4028" s="409"/>
    </row>
    <row r="4029" spans="1:1">
      <c r="A4029" s="409"/>
    </row>
    <row r="4030" spans="1:1">
      <c r="A4030" s="409"/>
    </row>
    <row r="4031" spans="1:1">
      <c r="A4031" s="409"/>
    </row>
    <row r="4032" spans="1:1">
      <c r="A4032" s="409"/>
    </row>
    <row r="4033" spans="1:1">
      <c r="A4033" s="409"/>
    </row>
    <row r="4034" spans="1:1">
      <c r="A4034" s="409"/>
    </row>
    <row r="4035" spans="1:1">
      <c r="A4035" s="409"/>
    </row>
    <row r="4036" spans="1:1">
      <c r="A4036" s="409"/>
    </row>
    <row r="4037" spans="1:1">
      <c r="A4037" s="409"/>
    </row>
    <row r="4038" spans="1:1">
      <c r="A4038" s="409"/>
    </row>
    <row r="4039" spans="1:1">
      <c r="A4039" s="409"/>
    </row>
    <row r="4040" spans="1:1">
      <c r="A4040" s="409"/>
    </row>
    <row r="4041" spans="1:1">
      <c r="A4041" s="409"/>
    </row>
    <row r="4042" spans="1:1">
      <c r="A4042" s="409"/>
    </row>
    <row r="4043" spans="1:1">
      <c r="A4043" s="409"/>
    </row>
    <row r="4044" spans="1:1">
      <c r="A4044" s="409"/>
    </row>
    <row r="4045" spans="1:1">
      <c r="A4045" s="409"/>
    </row>
    <row r="4046" spans="1:1">
      <c r="A4046" s="409"/>
    </row>
    <row r="4047" spans="1:1">
      <c r="A4047" s="409"/>
    </row>
    <row r="4048" spans="1:1">
      <c r="A4048" s="409"/>
    </row>
    <row r="4049" spans="1:1">
      <c r="A4049" s="409"/>
    </row>
    <row r="4050" spans="1:1">
      <c r="A4050" s="409"/>
    </row>
    <row r="4051" spans="1:1">
      <c r="A4051" s="409"/>
    </row>
    <row r="4052" spans="1:1">
      <c r="A4052" s="409"/>
    </row>
    <row r="4053" spans="1:1">
      <c r="A4053" s="409"/>
    </row>
    <row r="4054" spans="1:1">
      <c r="A4054" s="409"/>
    </row>
    <row r="4055" spans="1:1">
      <c r="A4055" s="409"/>
    </row>
    <row r="4056" spans="1:1">
      <c r="A4056" s="409"/>
    </row>
    <row r="4057" spans="1:1">
      <c r="A4057" s="409"/>
    </row>
    <row r="4058" spans="1:1">
      <c r="A4058" s="409"/>
    </row>
    <row r="4059" spans="1:1">
      <c r="A4059" s="409"/>
    </row>
    <row r="4060" spans="1:1">
      <c r="A4060" s="409"/>
    </row>
    <row r="4061" spans="1:1">
      <c r="A4061" s="409"/>
    </row>
    <row r="4062" spans="1:1">
      <c r="A4062" s="409"/>
    </row>
    <row r="4063" spans="1:1">
      <c r="A4063" s="409"/>
    </row>
    <row r="4064" spans="1:1">
      <c r="A4064" s="409"/>
    </row>
    <row r="4065" spans="1:1">
      <c r="A4065" s="409"/>
    </row>
    <row r="4066" spans="1:1">
      <c r="A4066" s="409"/>
    </row>
    <row r="4067" spans="1:1">
      <c r="A4067" s="409"/>
    </row>
    <row r="4068" spans="1:1">
      <c r="A4068" s="409"/>
    </row>
    <row r="4069" spans="1:1">
      <c r="A4069" s="409"/>
    </row>
    <row r="4070" spans="1:1">
      <c r="A4070" s="409"/>
    </row>
    <row r="4071" spans="1:1">
      <c r="A4071" s="409"/>
    </row>
    <row r="4072" spans="1:1">
      <c r="A4072" s="409"/>
    </row>
    <row r="4073" spans="1:1">
      <c r="A4073" s="409"/>
    </row>
    <row r="4074" spans="1:1">
      <c r="A4074" s="409"/>
    </row>
    <row r="4075" spans="1:1">
      <c r="A4075" s="409"/>
    </row>
    <row r="4076" spans="1:1">
      <c r="A4076" s="409"/>
    </row>
    <row r="4077" spans="1:1">
      <c r="A4077" s="409"/>
    </row>
    <row r="4078" spans="1:1">
      <c r="A4078" s="409"/>
    </row>
    <row r="4079" spans="1:1">
      <c r="A4079" s="409"/>
    </row>
    <row r="4080" spans="1:1">
      <c r="A4080" s="409"/>
    </row>
    <row r="4081" spans="1:1">
      <c r="A4081" s="409"/>
    </row>
    <row r="4082" spans="1:1">
      <c r="A4082" s="409"/>
    </row>
    <row r="4083" spans="1:1">
      <c r="A4083" s="409"/>
    </row>
    <row r="4084" spans="1:1">
      <c r="A4084" s="409"/>
    </row>
    <row r="4085" spans="1:1">
      <c r="A4085" s="409"/>
    </row>
    <row r="4086" spans="1:1">
      <c r="A4086" s="409"/>
    </row>
    <row r="4087" spans="1:1">
      <c r="A4087" s="409"/>
    </row>
    <row r="4088" spans="1:1">
      <c r="A4088" s="409"/>
    </row>
    <row r="4089" spans="1:1">
      <c r="A4089" s="409"/>
    </row>
    <row r="4090" spans="1:1">
      <c r="A4090" s="409"/>
    </row>
    <row r="4091" spans="1:1">
      <c r="A4091" s="409"/>
    </row>
    <row r="4092" spans="1:1">
      <c r="A4092" s="409"/>
    </row>
    <row r="4093" spans="1:1">
      <c r="A4093" s="409"/>
    </row>
    <row r="4094" spans="1:1">
      <c r="A4094" s="409"/>
    </row>
    <row r="4095" spans="1:1">
      <c r="A4095" s="409"/>
    </row>
    <row r="4096" spans="1:1">
      <c r="A4096" s="409"/>
    </row>
    <row r="4097" spans="1:1">
      <c r="A4097" s="409"/>
    </row>
    <row r="4098" spans="1:1">
      <c r="A4098" s="409"/>
    </row>
    <row r="4099" spans="1:1">
      <c r="A4099" s="409"/>
    </row>
    <row r="4100" spans="1:1">
      <c r="A4100" s="409"/>
    </row>
    <row r="4101" spans="1:1">
      <c r="A4101" s="409"/>
    </row>
    <row r="4102" spans="1:1">
      <c r="A4102" s="409"/>
    </row>
    <row r="4103" spans="1:1">
      <c r="A4103" s="409"/>
    </row>
    <row r="4104" spans="1:1">
      <c r="A4104" s="409"/>
    </row>
    <row r="4105" spans="1:1">
      <c r="A4105" s="409"/>
    </row>
    <row r="4106" spans="1:1">
      <c r="A4106" s="409"/>
    </row>
    <row r="4107" spans="1:1">
      <c r="A4107" s="409"/>
    </row>
    <row r="4108" spans="1:1">
      <c r="A4108" s="409"/>
    </row>
    <row r="4109" spans="1:1">
      <c r="A4109" s="409"/>
    </row>
    <row r="4110" spans="1:1">
      <c r="A4110" s="409"/>
    </row>
    <row r="4111" spans="1:1">
      <c r="A4111" s="409"/>
    </row>
    <row r="4112" spans="1:1">
      <c r="A4112" s="409"/>
    </row>
    <row r="4113" spans="1:1">
      <c r="A4113" s="409"/>
    </row>
    <row r="4114" spans="1:1">
      <c r="A4114" s="409"/>
    </row>
    <row r="4115" spans="1:1">
      <c r="A4115" s="409"/>
    </row>
    <row r="4116" spans="1:1">
      <c r="A4116" s="409"/>
    </row>
    <row r="4117" spans="1:1">
      <c r="A4117" s="409"/>
    </row>
    <row r="4118" spans="1:1">
      <c r="A4118" s="409"/>
    </row>
    <row r="4119" spans="1:1">
      <c r="A4119" s="409"/>
    </row>
    <row r="4120" spans="1:1">
      <c r="A4120" s="409"/>
    </row>
    <row r="4121" spans="1:1">
      <c r="A4121" s="409"/>
    </row>
    <row r="4122" spans="1:1">
      <c r="A4122" s="409"/>
    </row>
    <row r="4123" spans="1:1">
      <c r="A4123" s="409"/>
    </row>
    <row r="4124" spans="1:1">
      <c r="A4124" s="409"/>
    </row>
    <row r="4125" spans="1:1">
      <c r="A4125" s="409"/>
    </row>
    <row r="4126" spans="1:1">
      <c r="A4126" s="409"/>
    </row>
    <row r="4127" spans="1:1">
      <c r="A4127" s="409"/>
    </row>
    <row r="4128" spans="1:1">
      <c r="A4128" s="409"/>
    </row>
    <row r="4129" spans="1:1">
      <c r="A4129" s="409"/>
    </row>
    <row r="4130" spans="1:1">
      <c r="A4130" s="409"/>
    </row>
    <row r="4131" spans="1:1">
      <c r="A4131" s="409"/>
    </row>
    <row r="4132" spans="1:1">
      <c r="A4132" s="409"/>
    </row>
    <row r="4133" spans="1:1">
      <c r="A4133" s="409"/>
    </row>
    <row r="4134" spans="1:1">
      <c r="A4134" s="409"/>
    </row>
    <row r="4135" spans="1:1">
      <c r="A4135" s="409"/>
    </row>
    <row r="4136" spans="1:1">
      <c r="A4136" s="409"/>
    </row>
    <row r="4137" spans="1:1">
      <c r="A4137" s="409"/>
    </row>
    <row r="4138" spans="1:1">
      <c r="A4138" s="409"/>
    </row>
    <row r="4139" spans="1:1">
      <c r="A4139" s="409"/>
    </row>
    <row r="4140" spans="1:1">
      <c r="A4140" s="409"/>
    </row>
    <row r="4141" spans="1:1">
      <c r="A4141" s="409"/>
    </row>
    <row r="4142" spans="1:1">
      <c r="A4142" s="409"/>
    </row>
    <row r="4143" spans="1:1">
      <c r="A4143" s="409"/>
    </row>
    <row r="4144" spans="1:1">
      <c r="A4144" s="409"/>
    </row>
    <row r="4145" spans="1:1">
      <c r="A4145" s="409"/>
    </row>
    <row r="4146" spans="1:1">
      <c r="A4146" s="409"/>
    </row>
    <row r="4147" spans="1:1">
      <c r="A4147" s="409"/>
    </row>
    <row r="4148" spans="1:1">
      <c r="A4148" s="409"/>
    </row>
    <row r="4149" spans="1:1">
      <c r="A4149" s="409"/>
    </row>
    <row r="4150" spans="1:1">
      <c r="A4150" s="409"/>
    </row>
    <row r="4151" spans="1:1">
      <c r="A4151" s="409"/>
    </row>
    <row r="4152" spans="1:1">
      <c r="A4152" s="409"/>
    </row>
    <row r="4153" spans="1:1">
      <c r="A4153" s="409"/>
    </row>
    <row r="4154" spans="1:1">
      <c r="A4154" s="409"/>
    </row>
    <row r="4155" spans="1:1">
      <c r="A4155" s="409"/>
    </row>
    <row r="4156" spans="1:1">
      <c r="A4156" s="409"/>
    </row>
    <row r="4157" spans="1:1">
      <c r="A4157" s="409"/>
    </row>
    <row r="4158" spans="1:1">
      <c r="A4158" s="409"/>
    </row>
    <row r="4159" spans="1:1">
      <c r="A4159" s="409"/>
    </row>
    <row r="4160" spans="1:1">
      <c r="A4160" s="409"/>
    </row>
    <row r="4161" spans="1:1">
      <c r="A4161" s="409"/>
    </row>
    <row r="4162" spans="1:1">
      <c r="A4162" s="409"/>
    </row>
    <row r="4163" spans="1:1">
      <c r="A4163" s="409"/>
    </row>
    <row r="4164" spans="1:1">
      <c r="A4164" s="409"/>
    </row>
    <row r="4165" spans="1:1">
      <c r="A4165" s="409"/>
    </row>
    <row r="4166" spans="1:1">
      <c r="A4166" s="409"/>
    </row>
    <row r="4167" spans="1:1">
      <c r="A4167" s="409"/>
    </row>
    <row r="4168" spans="1:1">
      <c r="A4168" s="409"/>
    </row>
    <row r="4169" spans="1:1">
      <c r="A4169" s="409"/>
    </row>
    <row r="4170" spans="1:1">
      <c r="A4170" s="409"/>
    </row>
    <row r="4171" spans="1:1">
      <c r="A4171" s="409"/>
    </row>
    <row r="4172" spans="1:1">
      <c r="A4172" s="409"/>
    </row>
    <row r="4173" spans="1:1">
      <c r="A4173" s="409"/>
    </row>
    <row r="4174" spans="1:1">
      <c r="A4174" s="409"/>
    </row>
    <row r="4175" spans="1:1">
      <c r="A4175" s="409"/>
    </row>
    <row r="4176" spans="1:1">
      <c r="A4176" s="409"/>
    </row>
    <row r="4177" spans="1:1">
      <c r="A4177" s="409"/>
    </row>
    <row r="4178" spans="1:1">
      <c r="A4178" s="409"/>
    </row>
    <row r="4179" spans="1:1">
      <c r="A4179" s="409"/>
    </row>
    <row r="4180" spans="1:1">
      <c r="A4180" s="409"/>
    </row>
    <row r="4181" spans="1:1">
      <c r="A4181" s="409"/>
    </row>
    <row r="4182" spans="1:1">
      <c r="A4182" s="409"/>
    </row>
    <row r="4183" spans="1:1">
      <c r="A4183" s="409"/>
    </row>
    <row r="4184" spans="1:1">
      <c r="A4184" s="409"/>
    </row>
    <row r="4185" spans="1:1">
      <c r="A4185" s="409"/>
    </row>
    <row r="4186" spans="1:1">
      <c r="A4186" s="409"/>
    </row>
    <row r="4187" spans="1:1">
      <c r="A4187" s="409"/>
    </row>
    <row r="4188" spans="1:1">
      <c r="A4188" s="409"/>
    </row>
    <row r="4189" spans="1:1">
      <c r="A4189" s="409"/>
    </row>
    <row r="4190" spans="1:1">
      <c r="A4190" s="409"/>
    </row>
    <row r="4191" spans="1:1">
      <c r="A4191" s="409"/>
    </row>
    <row r="4192" spans="1:1">
      <c r="A4192" s="409"/>
    </row>
    <row r="4193" spans="1:1">
      <c r="A4193" s="409"/>
    </row>
    <row r="4194" spans="1:1">
      <c r="A4194" s="409"/>
    </row>
    <row r="4195" spans="1:1">
      <c r="A4195" s="409"/>
    </row>
    <row r="4196" spans="1:1">
      <c r="A4196" s="409"/>
    </row>
    <row r="4197" spans="1:1">
      <c r="A4197" s="409"/>
    </row>
    <row r="4198" spans="1:1">
      <c r="A4198" s="409"/>
    </row>
    <row r="4199" spans="1:1">
      <c r="A4199" s="409"/>
    </row>
    <row r="4200" spans="1:1">
      <c r="A4200" s="409"/>
    </row>
    <row r="4201" spans="1:1">
      <c r="A4201" s="409"/>
    </row>
    <row r="4202" spans="1:1">
      <c r="A4202" s="409"/>
    </row>
    <row r="4203" spans="1:1">
      <c r="A4203" s="409"/>
    </row>
    <row r="4204" spans="1:1">
      <c r="A4204" s="409"/>
    </row>
    <row r="4205" spans="1:1">
      <c r="A4205" s="409"/>
    </row>
    <row r="4206" spans="1:1">
      <c r="A4206" s="409"/>
    </row>
    <row r="4207" spans="1:1">
      <c r="A4207" s="409"/>
    </row>
    <row r="4208" spans="1:1">
      <c r="A4208" s="409"/>
    </row>
    <row r="4209" spans="1:1">
      <c r="A4209" s="409"/>
    </row>
    <row r="4210" spans="1:1">
      <c r="A4210" s="409"/>
    </row>
    <row r="4211" spans="1:1">
      <c r="A4211" s="409"/>
    </row>
    <row r="4212" spans="1:1">
      <c r="A4212" s="409"/>
    </row>
    <row r="4213" spans="1:1">
      <c r="A4213" s="409"/>
    </row>
    <row r="4214" spans="1:1">
      <c r="A4214" s="409"/>
    </row>
    <row r="4215" spans="1:1">
      <c r="A4215" s="409"/>
    </row>
    <row r="4216" spans="1:1">
      <c r="A4216" s="409"/>
    </row>
    <row r="4217" spans="1:1">
      <c r="A4217" s="409"/>
    </row>
    <row r="4218" spans="1:1">
      <c r="A4218" s="409"/>
    </row>
    <row r="4219" spans="1:1">
      <c r="A4219" s="409"/>
    </row>
    <row r="4220" spans="1:1">
      <c r="A4220" s="409"/>
    </row>
    <row r="4221" spans="1:1">
      <c r="A4221" s="409"/>
    </row>
    <row r="4222" spans="1:1">
      <c r="A4222" s="409"/>
    </row>
    <row r="4223" spans="1:1">
      <c r="A4223" s="409"/>
    </row>
    <row r="4224" spans="1:1">
      <c r="A4224" s="409"/>
    </row>
    <row r="4225" spans="1:1">
      <c r="A4225" s="409"/>
    </row>
    <row r="4226" spans="1:1">
      <c r="A4226" s="409"/>
    </row>
    <row r="4227" spans="1:1">
      <c r="A4227" s="409"/>
    </row>
    <row r="4228" spans="1:1">
      <c r="A4228" s="409"/>
    </row>
    <row r="4229" spans="1:1">
      <c r="A4229" s="409"/>
    </row>
    <row r="4230" spans="1:1">
      <c r="A4230" s="409"/>
    </row>
    <row r="4231" spans="1:1">
      <c r="A4231" s="409"/>
    </row>
    <row r="4232" spans="1:1">
      <c r="A4232" s="409"/>
    </row>
    <row r="4233" spans="1:1">
      <c r="A4233" s="409"/>
    </row>
    <row r="4234" spans="1:1">
      <c r="A4234" s="409"/>
    </row>
    <row r="4235" spans="1:1">
      <c r="A4235" s="409"/>
    </row>
    <row r="4236" spans="1:1">
      <c r="A4236" s="409"/>
    </row>
    <row r="4237" spans="1:1">
      <c r="A4237" s="409"/>
    </row>
    <row r="4238" spans="1:1">
      <c r="A4238" s="409"/>
    </row>
    <row r="4239" spans="1:1">
      <c r="A4239" s="409"/>
    </row>
    <row r="4240" spans="1:1">
      <c r="A4240" s="409"/>
    </row>
    <row r="4241" spans="1:1">
      <c r="A4241" s="409"/>
    </row>
    <row r="4242" spans="1:1">
      <c r="A4242" s="409"/>
    </row>
    <row r="4243" spans="1:1">
      <c r="A4243" s="409"/>
    </row>
    <row r="4244" spans="1:1">
      <c r="A4244" s="409"/>
    </row>
    <row r="4245" spans="1:1">
      <c r="A4245" s="409"/>
    </row>
    <row r="4246" spans="1:1">
      <c r="A4246" s="409"/>
    </row>
    <row r="4247" spans="1:1">
      <c r="A4247" s="409"/>
    </row>
    <row r="4248" spans="1:1">
      <c r="A4248" s="409"/>
    </row>
    <row r="4249" spans="1:1">
      <c r="A4249" s="409"/>
    </row>
    <row r="4250" spans="1:1">
      <c r="A4250" s="409"/>
    </row>
    <row r="4251" spans="1:1">
      <c r="A4251" s="409"/>
    </row>
    <row r="4252" spans="1:1">
      <c r="A4252" s="409"/>
    </row>
    <row r="4253" spans="1:1">
      <c r="A4253" s="409"/>
    </row>
    <row r="4254" spans="1:1">
      <c r="A4254" s="409"/>
    </row>
    <row r="4255" spans="1:1">
      <c r="A4255" s="409"/>
    </row>
    <row r="4256" spans="1:1">
      <c r="A4256" s="409"/>
    </row>
    <row r="4257" spans="1:1">
      <c r="A4257" s="409"/>
    </row>
    <row r="4258" spans="1:1">
      <c r="A4258" s="409"/>
    </row>
    <row r="4259" spans="1:1">
      <c r="A4259" s="409"/>
    </row>
    <row r="4260" spans="1:1">
      <c r="A4260" s="409"/>
    </row>
    <row r="4261" spans="1:1">
      <c r="A4261" s="409"/>
    </row>
    <row r="4262" spans="1:1">
      <c r="A4262" s="409"/>
    </row>
    <row r="4263" spans="1:1">
      <c r="A4263" s="409"/>
    </row>
    <row r="4264" spans="1:1">
      <c r="A4264" s="409"/>
    </row>
    <row r="4265" spans="1:1">
      <c r="A4265" s="409"/>
    </row>
    <row r="4266" spans="1:1">
      <c r="A4266" s="409"/>
    </row>
    <row r="4267" spans="1:1">
      <c r="A4267" s="409"/>
    </row>
    <row r="4268" spans="1:1">
      <c r="A4268" s="409"/>
    </row>
    <row r="4269" spans="1:1">
      <c r="A4269" s="409"/>
    </row>
    <row r="4270" spans="1:1">
      <c r="A4270" s="409"/>
    </row>
    <row r="4271" spans="1:1">
      <c r="A4271" s="409"/>
    </row>
    <row r="4272" spans="1:1">
      <c r="A4272" s="409"/>
    </row>
    <row r="4273" spans="1:1">
      <c r="A4273" s="409"/>
    </row>
    <row r="4274" spans="1:1">
      <c r="A4274" s="409"/>
    </row>
    <row r="4275" spans="1:1">
      <c r="A4275" s="409"/>
    </row>
    <row r="4276" spans="1:1">
      <c r="A4276" s="409"/>
    </row>
    <row r="4277" spans="1:1">
      <c r="A4277" s="409"/>
    </row>
    <row r="4278" spans="1:1">
      <c r="A4278" s="409"/>
    </row>
    <row r="4279" spans="1:1">
      <c r="A4279" s="409"/>
    </row>
    <row r="4280" spans="1:1">
      <c r="A4280" s="409"/>
    </row>
    <row r="4281" spans="1:1">
      <c r="A4281" s="409"/>
    </row>
    <row r="4282" spans="1:1">
      <c r="A4282" s="409"/>
    </row>
    <row r="4283" spans="1:1">
      <c r="A4283" s="409"/>
    </row>
    <row r="4284" spans="1:1">
      <c r="A4284" s="409"/>
    </row>
    <row r="4285" spans="1:1">
      <c r="A4285" s="409"/>
    </row>
    <row r="4286" spans="1:1">
      <c r="A4286" s="409"/>
    </row>
    <row r="4287" spans="1:1">
      <c r="A4287" s="409"/>
    </row>
    <row r="4288" spans="1:1">
      <c r="A4288" s="409"/>
    </row>
    <row r="4289" spans="1:1">
      <c r="A4289" s="409"/>
    </row>
    <row r="4290" spans="1:1">
      <c r="A4290" s="409"/>
    </row>
    <row r="4291" spans="1:1">
      <c r="A4291" s="409"/>
    </row>
    <row r="4292" spans="1:1">
      <c r="A4292" s="409"/>
    </row>
    <row r="4293" spans="1:1">
      <c r="A4293" s="409"/>
    </row>
    <row r="4294" spans="1:1">
      <c r="A4294" s="409"/>
    </row>
    <row r="4295" spans="1:1">
      <c r="A4295" s="409"/>
    </row>
    <row r="4296" spans="1:1">
      <c r="A4296" s="409"/>
    </row>
    <row r="4297" spans="1:1">
      <c r="A4297" s="409"/>
    </row>
    <row r="4298" spans="1:1">
      <c r="A4298" s="409"/>
    </row>
    <row r="4299" spans="1:1">
      <c r="A4299" s="409"/>
    </row>
    <row r="4300" spans="1:1">
      <c r="A4300" s="409"/>
    </row>
    <row r="4301" spans="1:1">
      <c r="A4301" s="409"/>
    </row>
    <row r="4302" spans="1:1">
      <c r="A4302" s="409"/>
    </row>
    <row r="4303" spans="1:1">
      <c r="A4303" s="409"/>
    </row>
    <row r="4304" spans="1:1">
      <c r="A4304" s="409"/>
    </row>
    <row r="4305" spans="1:1">
      <c r="A4305" s="409"/>
    </row>
    <row r="4306" spans="1:1">
      <c r="A4306" s="409"/>
    </row>
    <row r="4307" spans="1:1">
      <c r="A4307" s="409"/>
    </row>
    <row r="4308" spans="1:1">
      <c r="A4308" s="409"/>
    </row>
    <row r="4309" spans="1:1">
      <c r="A4309" s="409"/>
    </row>
    <row r="4310" spans="1:1">
      <c r="A4310" s="409"/>
    </row>
    <row r="4311" spans="1:1">
      <c r="A4311" s="409"/>
    </row>
    <row r="4312" spans="1:1">
      <c r="A4312" s="409"/>
    </row>
    <row r="4313" spans="1:1">
      <c r="A4313" s="409"/>
    </row>
    <row r="4314" spans="1:1">
      <c r="A4314" s="409"/>
    </row>
    <row r="4315" spans="1:1">
      <c r="A4315" s="409"/>
    </row>
    <row r="4316" spans="1:1">
      <c r="A4316" s="409"/>
    </row>
    <row r="4317" spans="1:1">
      <c r="A4317" s="409"/>
    </row>
    <row r="4318" spans="1:1">
      <c r="A4318" s="409"/>
    </row>
    <row r="4319" spans="1:1">
      <c r="A4319" s="409"/>
    </row>
    <row r="4320" spans="1:1">
      <c r="A4320" s="409"/>
    </row>
    <row r="4321" spans="1:1">
      <c r="A4321" s="409"/>
    </row>
    <row r="4322" spans="1:1">
      <c r="A4322" s="409"/>
    </row>
    <row r="4323" spans="1:1">
      <c r="A4323" s="409"/>
    </row>
    <row r="4324" spans="1:1">
      <c r="A4324" s="409"/>
    </row>
    <row r="4325" spans="1:1">
      <c r="A4325" s="409"/>
    </row>
    <row r="4326" spans="1:1">
      <c r="A4326" s="409"/>
    </row>
    <row r="4327" spans="1:1">
      <c r="A4327" s="409"/>
    </row>
    <row r="4328" spans="1:1">
      <c r="A4328" s="409"/>
    </row>
    <row r="4329" spans="1:1">
      <c r="A4329" s="409"/>
    </row>
    <row r="4330" spans="1:1">
      <c r="A4330" s="409"/>
    </row>
    <row r="4331" spans="1:1">
      <c r="A4331" s="409"/>
    </row>
    <row r="4332" spans="1:1">
      <c r="A4332" s="409"/>
    </row>
    <row r="4333" spans="1:1">
      <c r="A4333" s="409"/>
    </row>
    <row r="4334" spans="1:1">
      <c r="A4334" s="409"/>
    </row>
    <row r="4335" spans="1:1">
      <c r="A4335" s="409"/>
    </row>
    <row r="4336" spans="1:1">
      <c r="A4336" s="409"/>
    </row>
    <row r="4337" spans="1:1">
      <c r="A4337" s="409"/>
    </row>
    <row r="4338" spans="1:1">
      <c r="A4338" s="409"/>
    </row>
    <row r="4339" spans="1:1">
      <c r="A4339" s="409"/>
    </row>
    <row r="4340" spans="1:1">
      <c r="A4340" s="409"/>
    </row>
    <row r="4341" spans="1:1">
      <c r="A4341" s="409"/>
    </row>
    <row r="4342" spans="1:1">
      <c r="A4342" s="409"/>
    </row>
    <row r="4343" spans="1:1">
      <c r="A4343" s="409"/>
    </row>
    <row r="4344" spans="1:1">
      <c r="A4344" s="409"/>
    </row>
    <row r="4345" spans="1:1">
      <c r="A4345" s="409"/>
    </row>
    <row r="4346" spans="1:1">
      <c r="A4346" s="409"/>
    </row>
    <row r="4347" spans="1:1">
      <c r="A4347" s="409"/>
    </row>
    <row r="4348" spans="1:1">
      <c r="A4348" s="409"/>
    </row>
    <row r="4349" spans="1:1">
      <c r="A4349" s="409"/>
    </row>
    <row r="4350" spans="1:1">
      <c r="A4350" s="409"/>
    </row>
    <row r="4351" spans="1:1">
      <c r="A4351" s="409"/>
    </row>
    <row r="4352" spans="1:1">
      <c r="A4352" s="409"/>
    </row>
    <row r="4353" spans="1:1">
      <c r="A4353" s="409"/>
    </row>
    <row r="4354" spans="1:1">
      <c r="A4354" s="409"/>
    </row>
    <row r="4355" spans="1:1">
      <c r="A4355" s="409"/>
    </row>
    <row r="4356" spans="1:1">
      <c r="A4356" s="409"/>
    </row>
    <row r="4357" spans="1:1">
      <c r="A4357" s="409"/>
    </row>
    <row r="4358" spans="1:1">
      <c r="A4358" s="409"/>
    </row>
    <row r="4359" spans="1:1">
      <c r="A4359" s="409"/>
    </row>
    <row r="4360" spans="1:1">
      <c r="A4360" s="409"/>
    </row>
    <row r="4361" spans="1:1">
      <c r="A4361" s="409"/>
    </row>
    <row r="4362" spans="1:1">
      <c r="A4362" s="409"/>
    </row>
    <row r="4363" spans="1:1">
      <c r="A4363" s="409"/>
    </row>
    <row r="4364" spans="1:1">
      <c r="A4364" s="409"/>
    </row>
    <row r="4365" spans="1:1">
      <c r="A4365" s="409"/>
    </row>
    <row r="4366" spans="1:1">
      <c r="A4366" s="409"/>
    </row>
    <row r="4367" spans="1:1">
      <c r="A4367" s="409"/>
    </row>
    <row r="4368" spans="1:1">
      <c r="A4368" s="409"/>
    </row>
    <row r="4369" spans="1:1">
      <c r="A4369" s="409"/>
    </row>
    <row r="4370" spans="1:1">
      <c r="A4370" s="409"/>
    </row>
    <row r="4371" spans="1:1">
      <c r="A4371" s="409"/>
    </row>
    <row r="4372" spans="1:1">
      <c r="A4372" s="409"/>
    </row>
    <row r="4373" spans="1:1">
      <c r="A4373" s="409"/>
    </row>
    <row r="4374" spans="1:1">
      <c r="A4374" s="409"/>
    </row>
    <row r="4375" spans="1:1">
      <c r="A4375" s="409"/>
    </row>
    <row r="4376" spans="1:1">
      <c r="A4376" s="409"/>
    </row>
    <row r="4377" spans="1:1">
      <c r="A4377" s="409"/>
    </row>
    <row r="4378" spans="1:1">
      <c r="A4378" s="409"/>
    </row>
    <row r="4379" spans="1:1">
      <c r="A4379" s="409"/>
    </row>
    <row r="4380" spans="1:1">
      <c r="A4380" s="409"/>
    </row>
    <row r="4381" spans="1:1">
      <c r="A4381" s="409"/>
    </row>
    <row r="4382" spans="1:1">
      <c r="A4382" s="409"/>
    </row>
    <row r="4383" spans="1:1">
      <c r="A4383" s="409"/>
    </row>
    <row r="4384" spans="1:1">
      <c r="A4384" s="409"/>
    </row>
    <row r="4385" spans="1:1">
      <c r="A4385" s="409"/>
    </row>
    <row r="4386" spans="1:1">
      <c r="A4386" s="409"/>
    </row>
    <row r="4387" spans="1:1">
      <c r="A4387" s="409"/>
    </row>
    <row r="4388" spans="1:1">
      <c r="A4388" s="409"/>
    </row>
    <row r="4389" spans="1:1">
      <c r="A4389" s="409"/>
    </row>
    <row r="4390" spans="1:1">
      <c r="A4390" s="409"/>
    </row>
    <row r="4391" spans="1:1">
      <c r="A4391" s="409"/>
    </row>
    <row r="4392" spans="1:1">
      <c r="A4392" s="409"/>
    </row>
    <row r="4393" spans="1:1">
      <c r="A4393" s="409"/>
    </row>
    <row r="4394" spans="1:1">
      <c r="A4394" s="409"/>
    </row>
    <row r="4395" spans="1:1">
      <c r="A4395" s="409"/>
    </row>
    <row r="4396" spans="1:1">
      <c r="A4396" s="409"/>
    </row>
    <row r="4397" spans="1:1">
      <c r="A4397" s="409"/>
    </row>
    <row r="4398" spans="1:1">
      <c r="A4398" s="409"/>
    </row>
    <row r="4399" spans="1:1">
      <c r="A4399" s="409"/>
    </row>
    <row r="4400" spans="1:1">
      <c r="A4400" s="409"/>
    </row>
    <row r="4401" spans="1:1">
      <c r="A4401" s="409"/>
    </row>
    <row r="4402" spans="1:1">
      <c r="A4402" s="409"/>
    </row>
    <row r="4403" spans="1:1">
      <c r="A4403" s="409"/>
    </row>
    <row r="4404" spans="1:1">
      <c r="A4404" s="409"/>
    </row>
    <row r="4405" spans="1:1">
      <c r="A4405" s="409"/>
    </row>
    <row r="4406" spans="1:1">
      <c r="A4406" s="409"/>
    </row>
    <row r="4407" spans="1:1">
      <c r="A4407" s="409"/>
    </row>
    <row r="4408" spans="1:1">
      <c r="A4408" s="409"/>
    </row>
    <row r="4409" spans="1:1">
      <c r="A4409" s="409"/>
    </row>
    <row r="4410" spans="1:1">
      <c r="A4410" s="409"/>
    </row>
    <row r="4411" spans="1:1">
      <c r="A4411" s="409"/>
    </row>
    <row r="4412" spans="1:1">
      <c r="A4412" s="409"/>
    </row>
    <row r="4413" spans="1:1">
      <c r="A4413" s="409"/>
    </row>
    <row r="4414" spans="1:1">
      <c r="A4414" s="409"/>
    </row>
    <row r="4415" spans="1:1">
      <c r="A4415" s="409"/>
    </row>
    <row r="4416" spans="1:1">
      <c r="A4416" s="409"/>
    </row>
    <row r="4417" spans="1:1">
      <c r="A4417" s="409"/>
    </row>
    <row r="4418" spans="1:1">
      <c r="A4418" s="409"/>
    </row>
    <row r="4419" spans="1:1">
      <c r="A4419" s="409"/>
    </row>
    <row r="4420" spans="1:1">
      <c r="A4420" s="409"/>
    </row>
    <row r="4421" spans="1:1">
      <c r="A4421" s="409"/>
    </row>
    <row r="4422" spans="1:1">
      <c r="A4422" s="409"/>
    </row>
    <row r="4423" spans="1:1">
      <c r="A4423" s="409"/>
    </row>
    <row r="4424" spans="1:1">
      <c r="A4424" s="409"/>
    </row>
    <row r="4425" spans="1:1">
      <c r="A4425" s="409"/>
    </row>
    <row r="4426" spans="1:1">
      <c r="A4426" s="409"/>
    </row>
    <row r="4427" spans="1:1">
      <c r="A4427" s="409"/>
    </row>
    <row r="4428" spans="1:1">
      <c r="A4428" s="409"/>
    </row>
    <row r="4429" spans="1:1">
      <c r="A4429" s="409"/>
    </row>
    <row r="4430" spans="1:1">
      <c r="A4430" s="409"/>
    </row>
    <row r="4431" spans="1:1">
      <c r="A4431" s="409"/>
    </row>
    <row r="4432" spans="1:1">
      <c r="A4432" s="409"/>
    </row>
    <row r="4433" spans="1:1">
      <c r="A4433" s="409"/>
    </row>
    <row r="4434" spans="1:1">
      <c r="A4434" s="409"/>
    </row>
    <row r="4435" spans="1:1">
      <c r="A4435" s="409"/>
    </row>
    <row r="4436" spans="1:1">
      <c r="A4436" s="409"/>
    </row>
    <row r="4437" spans="1:1">
      <c r="A4437" s="409"/>
    </row>
    <row r="4438" spans="1:1">
      <c r="A4438" s="409"/>
    </row>
    <row r="4439" spans="1:1">
      <c r="A4439" s="409"/>
    </row>
    <row r="4440" spans="1:1">
      <c r="A4440" s="409"/>
    </row>
    <row r="4441" spans="1:1">
      <c r="A4441" s="409"/>
    </row>
    <row r="4442" spans="1:1">
      <c r="A4442" s="409"/>
    </row>
    <row r="4443" spans="1:1">
      <c r="A4443" s="409"/>
    </row>
    <row r="4444" spans="1:1">
      <c r="A4444" s="409"/>
    </row>
    <row r="4445" spans="1:1">
      <c r="A4445" s="409"/>
    </row>
    <row r="4446" spans="1:1">
      <c r="A4446" s="409"/>
    </row>
    <row r="4447" spans="1:1">
      <c r="A4447" s="409"/>
    </row>
    <row r="4448" spans="1:1">
      <c r="A4448" s="409"/>
    </row>
    <row r="4449" spans="1:1">
      <c r="A4449" s="409"/>
    </row>
    <row r="4450" spans="1:1">
      <c r="A4450" s="409"/>
    </row>
    <row r="4451" spans="1:1">
      <c r="A4451" s="409"/>
    </row>
    <row r="4452" spans="1:1">
      <c r="A4452" s="409"/>
    </row>
    <row r="4453" spans="1:1">
      <c r="A4453" s="409"/>
    </row>
    <row r="4454" spans="1:1">
      <c r="A4454" s="409"/>
    </row>
    <row r="4455" spans="1:1">
      <c r="A4455" s="409"/>
    </row>
    <row r="4456" spans="1:1">
      <c r="A4456" s="409"/>
    </row>
    <row r="4457" spans="1:1">
      <c r="A4457" s="409"/>
    </row>
    <row r="4458" spans="1:1">
      <c r="A4458" s="409"/>
    </row>
    <row r="4459" spans="1:1">
      <c r="A4459" s="409"/>
    </row>
    <row r="4460" spans="1:1">
      <c r="A4460" s="409"/>
    </row>
    <row r="4461" spans="1:1">
      <c r="A4461" s="409"/>
    </row>
    <row r="4462" spans="1:1">
      <c r="A4462" s="409"/>
    </row>
    <row r="4463" spans="1:1">
      <c r="A4463" s="409"/>
    </row>
    <row r="4464" spans="1:1">
      <c r="A4464" s="409"/>
    </row>
    <row r="4465" spans="1:1">
      <c r="A4465" s="409"/>
    </row>
    <row r="4466" spans="1:1">
      <c r="A4466" s="409"/>
    </row>
    <row r="4467" spans="1:1">
      <c r="A4467" s="409"/>
    </row>
    <row r="4468" spans="1:1">
      <c r="A4468" s="409"/>
    </row>
    <row r="4469" spans="1:1">
      <c r="A4469" s="409"/>
    </row>
    <row r="4470" spans="1:1">
      <c r="A4470" s="409"/>
    </row>
    <row r="4471" spans="1:1">
      <c r="A4471" s="409"/>
    </row>
    <row r="4472" spans="1:1">
      <c r="A4472" s="409"/>
    </row>
    <row r="4473" spans="1:1">
      <c r="A4473" s="409"/>
    </row>
    <row r="4474" spans="1:1">
      <c r="A4474" s="409"/>
    </row>
    <row r="4475" spans="1:1">
      <c r="A4475" s="409"/>
    </row>
    <row r="4476" spans="1:1">
      <c r="A4476" s="409"/>
    </row>
    <row r="4477" spans="1:1">
      <c r="A4477" s="409"/>
    </row>
    <row r="4478" spans="1:1">
      <c r="A4478" s="409"/>
    </row>
    <row r="4479" spans="1:1">
      <c r="A4479" s="409"/>
    </row>
    <row r="4480" spans="1:1">
      <c r="A4480" s="409"/>
    </row>
    <row r="4481" spans="1:1">
      <c r="A4481" s="409"/>
    </row>
    <row r="4482" spans="1:1">
      <c r="A4482" s="409"/>
    </row>
    <row r="4483" spans="1:1">
      <c r="A4483" s="409"/>
    </row>
    <row r="4484" spans="1:1">
      <c r="A4484" s="409"/>
    </row>
    <row r="4485" spans="1:1">
      <c r="A4485" s="409"/>
    </row>
    <row r="4486" spans="1:1">
      <c r="A4486" s="409"/>
    </row>
    <row r="4487" spans="1:1">
      <c r="A4487" s="409"/>
    </row>
    <row r="4488" spans="1:1">
      <c r="A4488" s="409"/>
    </row>
    <row r="4489" spans="1:1">
      <c r="A4489" s="409"/>
    </row>
    <row r="4490" spans="1:1">
      <c r="A4490" s="409"/>
    </row>
    <row r="4491" spans="1:1">
      <c r="A4491" s="409"/>
    </row>
    <row r="4492" spans="1:1">
      <c r="A4492" s="409"/>
    </row>
    <row r="4493" spans="1:1">
      <c r="A4493" s="409"/>
    </row>
    <row r="4494" spans="1:1">
      <c r="A4494" s="409"/>
    </row>
    <row r="4495" spans="1:1">
      <c r="A4495" s="409"/>
    </row>
    <row r="4496" spans="1:1">
      <c r="A4496" s="409"/>
    </row>
    <row r="4497" spans="1:1">
      <c r="A4497" s="409"/>
    </row>
    <row r="4498" spans="1:1">
      <c r="A4498" s="409"/>
    </row>
    <row r="4499" spans="1:1">
      <c r="A4499" s="409"/>
    </row>
    <row r="4500" spans="1:1">
      <c r="A4500" s="409"/>
    </row>
    <row r="4501" spans="1:1">
      <c r="A4501" s="409"/>
    </row>
    <row r="4502" spans="1:1">
      <c r="A4502" s="409"/>
    </row>
    <row r="4503" spans="1:1">
      <c r="A4503" s="409"/>
    </row>
    <row r="4504" spans="1:1">
      <c r="A4504" s="409"/>
    </row>
    <row r="4505" spans="1:1">
      <c r="A4505" s="409"/>
    </row>
    <row r="4506" spans="1:1">
      <c r="A4506" s="409"/>
    </row>
    <row r="4507" spans="1:1">
      <c r="A4507" s="409"/>
    </row>
    <row r="4508" spans="1:1">
      <c r="A4508" s="409"/>
    </row>
    <row r="4509" spans="1:1">
      <c r="A4509" s="409"/>
    </row>
    <row r="4510" spans="1:1">
      <c r="A4510" s="409"/>
    </row>
    <row r="4511" spans="1:1">
      <c r="A4511" s="409"/>
    </row>
    <row r="4512" spans="1:1">
      <c r="A4512" s="409"/>
    </row>
    <row r="4513" spans="1:1">
      <c r="A4513" s="409"/>
    </row>
    <row r="4514" spans="1:1">
      <c r="A4514" s="409"/>
    </row>
    <row r="4515" spans="1:1">
      <c r="A4515" s="409"/>
    </row>
    <row r="4516" spans="1:1">
      <c r="A4516" s="409"/>
    </row>
    <row r="4517" spans="1:1">
      <c r="A4517" s="409"/>
    </row>
    <row r="4518" spans="1:1">
      <c r="A4518" s="409"/>
    </row>
    <row r="4519" spans="1:1">
      <c r="A4519" s="409"/>
    </row>
    <row r="4520" spans="1:1">
      <c r="A4520" s="409"/>
    </row>
    <row r="4521" spans="1:1">
      <c r="A4521" s="409"/>
    </row>
    <row r="4522" spans="1:1">
      <c r="A4522" s="409"/>
    </row>
    <row r="4523" spans="1:1">
      <c r="A4523" s="409"/>
    </row>
    <row r="4524" spans="1:1">
      <c r="A4524" s="409"/>
    </row>
    <row r="4525" spans="1:1">
      <c r="A4525" s="409"/>
    </row>
    <row r="4526" spans="1:1">
      <c r="A4526" s="409"/>
    </row>
    <row r="4527" spans="1:1">
      <c r="A4527" s="409"/>
    </row>
    <row r="4528" spans="1:1">
      <c r="A4528" s="409"/>
    </row>
    <row r="4529" spans="1:1">
      <c r="A4529" s="409"/>
    </row>
    <row r="4530" spans="1:1">
      <c r="A4530" s="409"/>
    </row>
    <row r="4531" spans="1:1">
      <c r="A4531" s="409"/>
    </row>
    <row r="4532" spans="1:1">
      <c r="A4532" s="409"/>
    </row>
    <row r="4533" spans="1:1">
      <c r="A4533" s="409"/>
    </row>
    <row r="4534" spans="1:1">
      <c r="A4534" s="409"/>
    </row>
    <row r="4535" spans="1:1">
      <c r="A4535" s="409"/>
    </row>
    <row r="4536" spans="1:1">
      <c r="A4536" s="409"/>
    </row>
    <row r="4537" spans="1:1">
      <c r="A4537" s="409"/>
    </row>
    <row r="4538" spans="1:1">
      <c r="A4538" s="409"/>
    </row>
    <row r="4539" spans="1:1">
      <c r="A4539" s="409"/>
    </row>
    <row r="4540" spans="1:1">
      <c r="A4540" s="409"/>
    </row>
    <row r="4541" spans="1:1">
      <c r="A4541" s="409"/>
    </row>
    <row r="4542" spans="1:1">
      <c r="A4542" s="409"/>
    </row>
    <row r="4543" spans="1:1">
      <c r="A4543" s="409"/>
    </row>
    <row r="4544" spans="1:1">
      <c r="A4544" s="409"/>
    </row>
    <row r="4545" spans="1:1">
      <c r="A4545" s="409"/>
    </row>
    <row r="4546" spans="1:1">
      <c r="A4546" s="409"/>
    </row>
    <row r="4547" spans="1:1">
      <c r="A4547" s="409"/>
    </row>
    <row r="4548" spans="1:1">
      <c r="A4548" s="409"/>
    </row>
    <row r="4549" spans="1:1">
      <c r="A4549" s="409"/>
    </row>
    <row r="4550" spans="1:1">
      <c r="A4550" s="409"/>
    </row>
    <row r="4551" spans="1:1">
      <c r="A4551" s="409"/>
    </row>
    <row r="4552" spans="1:1">
      <c r="A4552" s="409"/>
    </row>
    <row r="4553" spans="1:1">
      <c r="A4553" s="409"/>
    </row>
    <row r="4554" spans="1:1">
      <c r="A4554" s="409"/>
    </row>
    <row r="4555" spans="1:1">
      <c r="A4555" s="409"/>
    </row>
    <row r="4556" spans="1:1">
      <c r="A4556" s="409"/>
    </row>
    <row r="4557" spans="1:1">
      <c r="A4557" s="409"/>
    </row>
    <row r="4558" spans="1:1">
      <c r="A4558" s="409"/>
    </row>
    <row r="4559" spans="1:1">
      <c r="A4559" s="409"/>
    </row>
    <row r="4560" spans="1:1">
      <c r="A4560" s="409"/>
    </row>
    <row r="4561" spans="1:1">
      <c r="A4561" s="409"/>
    </row>
    <row r="4562" spans="1:1">
      <c r="A4562" s="409"/>
    </row>
    <row r="4563" spans="1:1">
      <c r="A4563" s="409"/>
    </row>
    <row r="4564" spans="1:1">
      <c r="A4564" s="409"/>
    </row>
    <row r="4565" spans="1:1">
      <c r="A4565" s="409"/>
    </row>
    <row r="4566" spans="1:1">
      <c r="A4566" s="409"/>
    </row>
    <row r="4567" spans="1:1">
      <c r="A4567" s="409"/>
    </row>
    <row r="4568" spans="1:1">
      <c r="A4568" s="409"/>
    </row>
    <row r="4569" spans="1:1">
      <c r="A4569" s="409"/>
    </row>
    <row r="4570" spans="1:1">
      <c r="A4570" s="409"/>
    </row>
    <row r="4571" spans="1:1">
      <c r="A4571" s="409"/>
    </row>
    <row r="4572" spans="1:1">
      <c r="A4572" s="409"/>
    </row>
    <row r="4573" spans="1:1">
      <c r="A4573" s="409"/>
    </row>
    <row r="4574" spans="1:1">
      <c r="A4574" s="409"/>
    </row>
    <row r="4575" spans="1:1">
      <c r="A4575" s="409"/>
    </row>
    <row r="4576" spans="1:1">
      <c r="A4576" s="409"/>
    </row>
    <row r="4577" spans="1:1">
      <c r="A4577" s="409"/>
    </row>
    <row r="4578" spans="1:1">
      <c r="A4578" s="409"/>
    </row>
    <row r="4579" spans="1:1">
      <c r="A4579" s="409"/>
    </row>
    <row r="4580" spans="1:1">
      <c r="A4580" s="409"/>
    </row>
    <row r="4581" spans="1:1">
      <c r="A4581" s="409"/>
    </row>
    <row r="4582" spans="1:1">
      <c r="A4582" s="409"/>
    </row>
    <row r="4583" spans="1:1">
      <c r="A4583" s="409"/>
    </row>
    <row r="4584" spans="1:1">
      <c r="A4584" s="409"/>
    </row>
    <row r="4585" spans="1:1">
      <c r="A4585" s="409"/>
    </row>
    <row r="4586" spans="1:1">
      <c r="A4586" s="409"/>
    </row>
    <row r="4587" spans="1:1">
      <c r="A4587" s="409"/>
    </row>
    <row r="4588" spans="1:1">
      <c r="A4588" s="409"/>
    </row>
    <row r="4589" spans="1:1">
      <c r="A4589" s="409"/>
    </row>
    <row r="4590" spans="1:1">
      <c r="A4590" s="409"/>
    </row>
    <row r="4591" spans="1:1">
      <c r="A4591" s="409"/>
    </row>
    <row r="4592" spans="1:1">
      <c r="A4592" s="409"/>
    </row>
    <row r="4593" spans="1:1">
      <c r="A4593" s="409"/>
    </row>
    <row r="4594" spans="1:1">
      <c r="A4594" s="409"/>
    </row>
    <row r="4595" spans="1:1">
      <c r="A4595" s="409"/>
    </row>
    <row r="4596" spans="1:1">
      <c r="A4596" s="409"/>
    </row>
    <row r="4597" spans="1:1">
      <c r="A4597" s="409"/>
    </row>
    <row r="4598" spans="1:1">
      <c r="A4598" s="409"/>
    </row>
    <row r="4599" spans="1:1">
      <c r="A4599" s="409"/>
    </row>
    <row r="4600" spans="1:1">
      <c r="A4600" s="409"/>
    </row>
    <row r="4601" spans="1:1">
      <c r="A4601" s="409"/>
    </row>
    <row r="4602" spans="1:1">
      <c r="A4602" s="409"/>
    </row>
    <row r="4603" spans="1:1">
      <c r="A4603" s="409"/>
    </row>
    <row r="4604" spans="1:1">
      <c r="A4604" s="409"/>
    </row>
    <row r="4605" spans="1:1">
      <c r="A4605" s="409"/>
    </row>
    <row r="4606" spans="1:1">
      <c r="A4606" s="409"/>
    </row>
    <row r="4607" spans="1:1">
      <c r="A4607" s="409"/>
    </row>
    <row r="4608" spans="1:1">
      <c r="A4608" s="409"/>
    </row>
    <row r="4609" spans="1:1">
      <c r="A4609" s="409"/>
    </row>
    <row r="4610" spans="1:1">
      <c r="A4610" s="409"/>
    </row>
    <row r="4611" spans="1:1">
      <c r="A4611" s="409"/>
    </row>
    <row r="4612" spans="1:1">
      <c r="A4612" s="409"/>
    </row>
    <row r="4613" spans="1:1">
      <c r="A4613" s="409"/>
    </row>
    <row r="4614" spans="1:1">
      <c r="A4614" s="409"/>
    </row>
    <row r="4615" spans="1:1">
      <c r="A4615" s="409"/>
    </row>
    <row r="4616" spans="1:1">
      <c r="A4616" s="409"/>
    </row>
    <row r="4617" spans="1:1">
      <c r="A4617" s="409"/>
    </row>
    <row r="4618" spans="1:1">
      <c r="A4618" s="409"/>
    </row>
    <row r="4619" spans="1:1">
      <c r="A4619" s="409"/>
    </row>
    <row r="4620" spans="1:1">
      <c r="A4620" s="409"/>
    </row>
    <row r="4621" spans="1:1">
      <c r="A4621" s="409"/>
    </row>
    <row r="4622" spans="1:1">
      <c r="A4622" s="409"/>
    </row>
    <row r="4623" spans="1:1">
      <c r="A4623" s="409"/>
    </row>
    <row r="4624" spans="1:1">
      <c r="A4624" s="409"/>
    </row>
    <row r="4625" spans="1:1">
      <c r="A4625" s="409"/>
    </row>
    <row r="4626" spans="1:1">
      <c r="A4626" s="409"/>
    </row>
    <row r="4627" spans="1:1">
      <c r="A4627" s="409"/>
    </row>
    <row r="4628" spans="1:1">
      <c r="A4628" s="409"/>
    </row>
    <row r="4629" spans="1:1">
      <c r="A4629" s="409"/>
    </row>
    <row r="4630" spans="1:1">
      <c r="A4630" s="409"/>
    </row>
    <row r="4631" spans="1:1">
      <c r="A4631" s="409"/>
    </row>
    <row r="4632" spans="1:1">
      <c r="A4632" s="409"/>
    </row>
    <row r="4633" spans="1:1">
      <c r="A4633" s="409"/>
    </row>
    <row r="4634" spans="1:1">
      <c r="A4634" s="409"/>
    </row>
    <row r="4635" spans="1:1">
      <c r="A4635" s="409"/>
    </row>
    <row r="4636" spans="1:1">
      <c r="A4636" s="409"/>
    </row>
    <row r="4637" spans="1:1">
      <c r="A4637" s="409"/>
    </row>
    <row r="4638" spans="1:1">
      <c r="A4638" s="409"/>
    </row>
    <row r="4639" spans="1:1">
      <c r="A4639" s="409"/>
    </row>
    <row r="4640" spans="1:1">
      <c r="A4640" s="409"/>
    </row>
    <row r="4641" spans="1:1">
      <c r="A4641" s="409"/>
    </row>
    <row r="4642" spans="1:1">
      <c r="A4642" s="409"/>
    </row>
    <row r="4643" spans="1:1">
      <c r="A4643" s="409"/>
    </row>
    <row r="4644" spans="1:1">
      <c r="A4644" s="409"/>
    </row>
    <row r="4645" spans="1:1">
      <c r="A4645" s="409"/>
    </row>
    <row r="4646" spans="1:1">
      <c r="A4646" s="409"/>
    </row>
    <row r="4647" spans="1:1">
      <c r="A4647" s="409"/>
    </row>
    <row r="4648" spans="1:1">
      <c r="A4648" s="409"/>
    </row>
    <row r="4649" spans="1:1">
      <c r="A4649" s="409"/>
    </row>
    <row r="4650" spans="1:1">
      <c r="A4650" s="409"/>
    </row>
    <row r="4651" spans="1:1">
      <c r="A4651" s="409"/>
    </row>
    <row r="4652" spans="1:1">
      <c r="A4652" s="409"/>
    </row>
    <row r="4653" spans="1:1">
      <c r="A4653" s="409"/>
    </row>
    <row r="4654" spans="1:1">
      <c r="A4654" s="409"/>
    </row>
    <row r="4655" spans="1:1">
      <c r="A4655" s="409"/>
    </row>
    <row r="4656" spans="1:1">
      <c r="A4656" s="409"/>
    </row>
    <row r="4657" spans="1:1">
      <c r="A4657" s="409"/>
    </row>
    <row r="4658" spans="1:1">
      <c r="A4658" s="409"/>
    </row>
    <row r="4659" spans="1:1">
      <c r="A4659" s="409"/>
    </row>
    <row r="4660" spans="1:1">
      <c r="A4660" s="409"/>
    </row>
    <row r="4661" spans="1:1">
      <c r="A4661" s="409"/>
    </row>
    <row r="4662" spans="1:1">
      <c r="A4662" s="409"/>
    </row>
    <row r="4663" spans="1:1">
      <c r="A4663" s="409"/>
    </row>
    <row r="4664" spans="1:1">
      <c r="A4664" s="409"/>
    </row>
    <row r="4665" spans="1:1">
      <c r="A4665" s="409"/>
    </row>
    <row r="4666" spans="1:1">
      <c r="A4666" s="409"/>
    </row>
    <row r="4667" spans="1:1">
      <c r="A4667" s="409"/>
    </row>
    <row r="4668" spans="1:1">
      <c r="A4668" s="409"/>
    </row>
    <row r="4669" spans="1:1">
      <c r="A4669" s="409"/>
    </row>
    <row r="4670" spans="1:1">
      <c r="A4670" s="409"/>
    </row>
    <row r="4671" spans="1:1">
      <c r="A4671" s="409"/>
    </row>
    <row r="4672" spans="1:1">
      <c r="A4672" s="409"/>
    </row>
    <row r="4673" spans="1:1">
      <c r="A4673" s="409"/>
    </row>
    <row r="4674" spans="1:1">
      <c r="A4674" s="409"/>
    </row>
    <row r="4675" spans="1:1">
      <c r="A4675" s="409"/>
    </row>
    <row r="4676" spans="1:1">
      <c r="A4676" s="409"/>
    </row>
    <row r="4677" spans="1:1">
      <c r="A4677" s="409"/>
    </row>
    <row r="4678" spans="1:1">
      <c r="A4678" s="409"/>
    </row>
    <row r="4679" spans="1:1">
      <c r="A4679" s="409"/>
    </row>
    <row r="4680" spans="1:1">
      <c r="A4680" s="409"/>
    </row>
    <row r="4681" spans="1:1">
      <c r="A4681" s="409"/>
    </row>
    <row r="4682" spans="1:1">
      <c r="A4682" s="409"/>
    </row>
    <row r="4683" spans="1:1">
      <c r="A4683" s="409"/>
    </row>
    <row r="4684" spans="1:1">
      <c r="A4684" s="409"/>
    </row>
    <row r="4685" spans="1:1">
      <c r="A4685" s="409"/>
    </row>
    <row r="4686" spans="1:1">
      <c r="A4686" s="409"/>
    </row>
    <row r="4687" spans="1:1">
      <c r="A4687" s="409"/>
    </row>
    <row r="4688" spans="1:1">
      <c r="A4688" s="409"/>
    </row>
    <row r="4689" spans="1:1">
      <c r="A4689" s="409"/>
    </row>
    <row r="4690" spans="1:1">
      <c r="A4690" s="409"/>
    </row>
    <row r="4691" spans="1:1">
      <c r="A4691" s="409"/>
    </row>
    <row r="4692" spans="1:1">
      <c r="A4692" s="409"/>
    </row>
    <row r="4693" spans="1:1">
      <c r="A4693" s="409"/>
    </row>
    <row r="4694" spans="1:1">
      <c r="A4694" s="409"/>
    </row>
    <row r="4695" spans="1:1">
      <c r="A4695" s="409"/>
    </row>
    <row r="4696" spans="1:1">
      <c r="A4696" s="409"/>
    </row>
    <row r="4697" spans="1:1">
      <c r="A4697" s="409"/>
    </row>
    <row r="4698" spans="1:1">
      <c r="A4698" s="409"/>
    </row>
    <row r="4699" spans="1:1">
      <c r="A4699" s="409"/>
    </row>
    <row r="4700" spans="1:1">
      <c r="A4700" s="409"/>
    </row>
    <row r="4701" spans="1:1">
      <c r="A4701" s="409"/>
    </row>
    <row r="4702" spans="1:1">
      <c r="A4702" s="409"/>
    </row>
    <row r="4703" spans="1:1">
      <c r="A4703" s="409"/>
    </row>
    <row r="4704" spans="1:1">
      <c r="A4704" s="409"/>
    </row>
    <row r="4705" spans="1:1">
      <c r="A4705" s="409"/>
    </row>
    <row r="4706" spans="1:1">
      <c r="A4706" s="409"/>
    </row>
    <row r="4707" spans="1:1">
      <c r="A4707" s="409"/>
    </row>
    <row r="4708" spans="1:1">
      <c r="A4708" s="409"/>
    </row>
    <row r="4709" spans="1:1">
      <c r="A4709" s="409"/>
    </row>
    <row r="4710" spans="1:1">
      <c r="A4710" s="409"/>
    </row>
    <row r="4711" spans="1:1">
      <c r="A4711" s="409"/>
    </row>
    <row r="4712" spans="1:1">
      <c r="A4712" s="409"/>
    </row>
    <row r="4713" spans="1:1">
      <c r="A4713" s="409"/>
    </row>
    <row r="4714" spans="1:1">
      <c r="A4714" s="409"/>
    </row>
    <row r="4715" spans="1:1">
      <c r="A4715" s="409"/>
    </row>
    <row r="4716" spans="1:1">
      <c r="A4716" s="409"/>
    </row>
    <row r="4717" spans="1:1">
      <c r="A4717" s="409"/>
    </row>
    <row r="4718" spans="1:1">
      <c r="A4718" s="409"/>
    </row>
    <row r="4719" spans="1:1">
      <c r="A4719" s="409"/>
    </row>
    <row r="4720" spans="1:1">
      <c r="A4720" s="409"/>
    </row>
    <row r="4721" spans="1:1">
      <c r="A4721" s="409"/>
    </row>
    <row r="4722" spans="1:1">
      <c r="A4722" s="409"/>
    </row>
    <row r="4723" spans="1:1">
      <c r="A4723" s="409"/>
    </row>
    <row r="4724" spans="1:1">
      <c r="A4724" s="409"/>
    </row>
    <row r="4725" spans="1:1">
      <c r="A4725" s="409"/>
    </row>
    <row r="4726" spans="1:1">
      <c r="A4726" s="409"/>
    </row>
    <row r="4727" spans="1:1">
      <c r="A4727" s="409"/>
    </row>
    <row r="4728" spans="1:1">
      <c r="A4728" s="409"/>
    </row>
    <row r="4729" spans="1:1">
      <c r="A4729" s="409"/>
    </row>
    <row r="4730" spans="1:1">
      <c r="A4730" s="409"/>
    </row>
    <row r="4731" spans="1:1">
      <c r="A4731" s="409"/>
    </row>
    <row r="4732" spans="1:1">
      <c r="A4732" s="409"/>
    </row>
    <row r="4733" spans="1:1">
      <c r="A4733" s="409"/>
    </row>
    <row r="4734" spans="1:1">
      <c r="A4734" s="409"/>
    </row>
    <row r="4735" spans="1:1">
      <c r="A4735" s="409"/>
    </row>
    <row r="4736" spans="1:1">
      <c r="A4736" s="409"/>
    </row>
    <row r="4737" spans="1:1">
      <c r="A4737" s="409"/>
    </row>
    <row r="4738" spans="1:1">
      <c r="A4738" s="409"/>
    </row>
    <row r="4739" spans="1:1">
      <c r="A4739" s="409"/>
    </row>
    <row r="4740" spans="1:1">
      <c r="A4740" s="409"/>
    </row>
    <row r="4741" spans="1:1">
      <c r="A4741" s="409"/>
    </row>
    <row r="4742" spans="1:1">
      <c r="A4742" s="409"/>
    </row>
    <row r="4743" spans="1:1">
      <c r="A4743" s="409"/>
    </row>
    <row r="4744" spans="1:1">
      <c r="A4744" s="409"/>
    </row>
    <row r="4745" spans="1:1">
      <c r="A4745" s="409"/>
    </row>
    <row r="4746" spans="1:1">
      <c r="A4746" s="409"/>
    </row>
    <row r="4747" spans="1:1">
      <c r="A4747" s="409"/>
    </row>
    <row r="4748" spans="1:1">
      <c r="A4748" s="409"/>
    </row>
    <row r="4749" spans="1:1">
      <c r="A4749" s="409"/>
    </row>
    <row r="4750" spans="1:1">
      <c r="A4750" s="409"/>
    </row>
    <row r="4751" spans="1:1">
      <c r="A4751" s="409"/>
    </row>
    <row r="4752" spans="1:1">
      <c r="A4752" s="409"/>
    </row>
    <row r="4753" spans="1:1">
      <c r="A4753" s="409"/>
    </row>
    <row r="4754" spans="1:1">
      <c r="A4754" s="409"/>
    </row>
    <row r="4755" spans="1:1">
      <c r="A4755" s="409"/>
    </row>
    <row r="4756" spans="1:1">
      <c r="A4756" s="409"/>
    </row>
    <row r="4757" spans="1:1">
      <c r="A4757" s="409"/>
    </row>
    <row r="4758" spans="1:1">
      <c r="A4758" s="409"/>
    </row>
    <row r="4759" spans="1:1">
      <c r="A4759" s="409"/>
    </row>
    <row r="4760" spans="1:1">
      <c r="A4760" s="409"/>
    </row>
    <row r="4761" spans="1:1">
      <c r="A4761" s="409"/>
    </row>
    <row r="4762" spans="1:1">
      <c r="A4762" s="409"/>
    </row>
    <row r="4763" spans="1:1">
      <c r="A4763" s="409"/>
    </row>
    <row r="4764" spans="1:1">
      <c r="A4764" s="409"/>
    </row>
    <row r="4765" spans="1:1">
      <c r="A4765" s="409"/>
    </row>
    <row r="4766" spans="1:1">
      <c r="A4766" s="409"/>
    </row>
    <row r="4767" spans="1:1">
      <c r="A4767" s="409"/>
    </row>
    <row r="4768" spans="1:1">
      <c r="A4768" s="409"/>
    </row>
    <row r="4769" spans="1:1">
      <c r="A4769" s="409"/>
    </row>
    <row r="4770" spans="1:1">
      <c r="A4770" s="409"/>
    </row>
    <row r="4771" spans="1:1">
      <c r="A4771" s="409"/>
    </row>
    <row r="4772" spans="1:1">
      <c r="A4772" s="409"/>
    </row>
    <row r="4773" spans="1:1">
      <c r="A4773" s="409"/>
    </row>
    <row r="4774" spans="1:1">
      <c r="A4774" s="409"/>
    </row>
    <row r="4775" spans="1:1">
      <c r="A4775" s="409"/>
    </row>
    <row r="4776" spans="1:1">
      <c r="A4776" s="409"/>
    </row>
    <row r="4777" spans="1:1">
      <c r="A4777" s="409"/>
    </row>
    <row r="4778" spans="1:1">
      <c r="A4778" s="409"/>
    </row>
    <row r="4779" spans="1:1">
      <c r="A4779" s="409"/>
    </row>
    <row r="4780" spans="1:1">
      <c r="A4780" s="409"/>
    </row>
    <row r="4781" spans="1:1">
      <c r="A4781" s="409"/>
    </row>
    <row r="4782" spans="1:1">
      <c r="A4782" s="409"/>
    </row>
    <row r="4783" spans="1:1">
      <c r="A4783" s="409"/>
    </row>
    <row r="4784" spans="1:1">
      <c r="A4784" s="409"/>
    </row>
    <row r="4785" spans="1:1">
      <c r="A4785" s="409"/>
    </row>
    <row r="4786" spans="1:1">
      <c r="A4786" s="409"/>
    </row>
    <row r="4787" spans="1:1">
      <c r="A4787" s="409"/>
    </row>
    <row r="4788" spans="1:1">
      <c r="A4788" s="409"/>
    </row>
    <row r="4789" spans="1:1">
      <c r="A4789" s="409"/>
    </row>
    <row r="4790" spans="1:1">
      <c r="A4790" s="409"/>
    </row>
    <row r="4791" spans="1:1">
      <c r="A4791" s="409"/>
    </row>
    <row r="4792" spans="1:1">
      <c r="A4792" s="409"/>
    </row>
    <row r="4793" spans="1:1">
      <c r="A4793" s="409"/>
    </row>
    <row r="4794" spans="1:1">
      <c r="A4794" s="409"/>
    </row>
    <row r="4795" spans="1:1">
      <c r="A4795" s="409"/>
    </row>
    <row r="4796" spans="1:1">
      <c r="A4796" s="409"/>
    </row>
    <row r="4797" spans="1:1">
      <c r="A4797" s="409"/>
    </row>
    <row r="4798" spans="1:1">
      <c r="A4798" s="409"/>
    </row>
    <row r="4799" spans="1:1">
      <c r="A4799" s="409"/>
    </row>
    <row r="4800" spans="1:1">
      <c r="A4800" s="409"/>
    </row>
    <row r="4801" spans="1:1">
      <c r="A4801" s="409"/>
    </row>
    <row r="4802" spans="1:1">
      <c r="A4802" s="409"/>
    </row>
    <row r="4803" spans="1:1">
      <c r="A4803" s="409"/>
    </row>
    <row r="4804" spans="1:1">
      <c r="A4804" s="409"/>
    </row>
    <row r="4805" spans="1:1">
      <c r="A4805" s="409"/>
    </row>
    <row r="4806" spans="1:1">
      <c r="A4806" s="409"/>
    </row>
    <row r="4807" spans="1:1">
      <c r="A4807" s="409"/>
    </row>
    <row r="4808" spans="1:1">
      <c r="A4808" s="409"/>
    </row>
    <row r="4809" spans="1:1">
      <c r="A4809" s="409"/>
    </row>
    <row r="4810" spans="1:1">
      <c r="A4810" s="409"/>
    </row>
    <row r="4811" spans="1:1">
      <c r="A4811" s="409"/>
    </row>
    <row r="4812" spans="1:1">
      <c r="A4812" s="409"/>
    </row>
    <row r="4813" spans="1:1">
      <c r="A4813" s="409"/>
    </row>
    <row r="4814" spans="1:1">
      <c r="A4814" s="409"/>
    </row>
    <row r="4815" spans="1:1">
      <c r="A4815" s="409"/>
    </row>
    <row r="4816" spans="1:1">
      <c r="A4816" s="409"/>
    </row>
    <row r="4817" spans="1:1">
      <c r="A4817" s="409"/>
    </row>
    <row r="4818" spans="1:1">
      <c r="A4818" s="409"/>
    </row>
    <row r="4819" spans="1:1">
      <c r="A4819" s="409"/>
    </row>
    <row r="4820" spans="1:1">
      <c r="A4820" s="409"/>
    </row>
    <row r="4821" spans="1:1">
      <c r="A4821" s="409"/>
    </row>
    <row r="4822" spans="1:1">
      <c r="A4822" s="409"/>
    </row>
    <row r="4823" spans="1:1">
      <c r="A4823" s="409"/>
    </row>
    <row r="4824" spans="1:1">
      <c r="A4824" s="409"/>
    </row>
    <row r="4825" spans="1:1">
      <c r="A4825" s="409"/>
    </row>
    <row r="4826" spans="1:1">
      <c r="A4826" s="409"/>
    </row>
    <row r="4827" spans="1:1">
      <c r="A4827" s="409"/>
    </row>
    <row r="4828" spans="1:1">
      <c r="A4828" s="409"/>
    </row>
    <row r="4829" spans="1:1">
      <c r="A4829" s="409"/>
    </row>
    <row r="4830" spans="1:1">
      <c r="A4830" s="409"/>
    </row>
    <row r="4831" spans="1:1">
      <c r="A4831" s="409"/>
    </row>
    <row r="4832" spans="1:1">
      <c r="A4832" s="409"/>
    </row>
    <row r="4833" spans="1:1">
      <c r="A4833" s="409"/>
    </row>
    <row r="4834" spans="1:1">
      <c r="A4834" s="409"/>
    </row>
    <row r="4835" spans="1:1">
      <c r="A4835" s="409"/>
    </row>
    <row r="4836" spans="1:1">
      <c r="A4836" s="409"/>
    </row>
    <row r="4837" spans="1:1">
      <c r="A4837" s="409"/>
    </row>
    <row r="4838" spans="1:1">
      <c r="A4838" s="409"/>
    </row>
    <row r="4839" spans="1:1">
      <c r="A4839" s="409"/>
    </row>
    <row r="4840" spans="1:1">
      <c r="A4840" s="409"/>
    </row>
    <row r="4841" spans="1:1">
      <c r="A4841" s="409"/>
    </row>
    <row r="4842" spans="1:1">
      <c r="A4842" s="409"/>
    </row>
    <row r="4843" spans="1:1">
      <c r="A4843" s="409"/>
    </row>
    <row r="4844" spans="1:1">
      <c r="A4844" s="409"/>
    </row>
    <row r="4845" spans="1:1">
      <c r="A4845" s="409"/>
    </row>
    <row r="4846" spans="1:1">
      <c r="A4846" s="409"/>
    </row>
    <row r="4847" spans="1:1">
      <c r="A4847" s="409"/>
    </row>
    <row r="4848" spans="1:1">
      <c r="A4848" s="409"/>
    </row>
    <row r="4849" spans="1:1">
      <c r="A4849" s="409"/>
    </row>
    <row r="4850" spans="1:1">
      <c r="A4850" s="409"/>
    </row>
    <row r="4851" spans="1:1">
      <c r="A4851" s="409"/>
    </row>
    <row r="4852" spans="1:1">
      <c r="A4852" s="409"/>
    </row>
    <row r="4853" spans="1:1">
      <c r="A4853" s="409"/>
    </row>
    <row r="4854" spans="1:1">
      <c r="A4854" s="409"/>
    </row>
    <row r="4855" spans="1:1">
      <c r="A4855" s="409"/>
    </row>
    <row r="4856" spans="1:1">
      <c r="A4856" s="409"/>
    </row>
    <row r="4857" spans="1:1">
      <c r="A4857" s="409"/>
    </row>
    <row r="4858" spans="1:1">
      <c r="A4858" s="409"/>
    </row>
    <row r="4859" spans="1:1">
      <c r="A4859" s="409"/>
    </row>
    <row r="4860" spans="1:1">
      <c r="A4860" s="409"/>
    </row>
    <row r="4861" spans="1:1">
      <c r="A4861" s="409"/>
    </row>
    <row r="4862" spans="1:1">
      <c r="A4862" s="409"/>
    </row>
    <row r="4863" spans="1:1">
      <c r="A4863" s="409"/>
    </row>
    <row r="4864" spans="1:1">
      <c r="A4864" s="409"/>
    </row>
    <row r="4865" spans="1:1">
      <c r="A4865" s="409"/>
    </row>
    <row r="4866" spans="1:1">
      <c r="A4866" s="409"/>
    </row>
    <row r="4867" spans="1:1">
      <c r="A4867" s="409"/>
    </row>
    <row r="4868" spans="1:1">
      <c r="A4868" s="409"/>
    </row>
    <row r="4869" spans="1:1">
      <c r="A4869" s="409"/>
    </row>
    <row r="4870" spans="1:1">
      <c r="A4870" s="409"/>
    </row>
    <row r="4871" spans="1:1">
      <c r="A4871" s="409"/>
    </row>
    <row r="4872" spans="1:1">
      <c r="A4872" s="409"/>
    </row>
    <row r="4873" spans="1:1">
      <c r="A4873" s="409"/>
    </row>
    <row r="4874" spans="1:1">
      <c r="A4874" s="409"/>
    </row>
    <row r="4875" spans="1:1">
      <c r="A4875" s="409"/>
    </row>
    <row r="4876" spans="1:1">
      <c r="A4876" s="409"/>
    </row>
    <row r="4877" spans="1:1">
      <c r="A4877" s="409"/>
    </row>
    <row r="4878" spans="1:1">
      <c r="A4878" s="409"/>
    </row>
    <row r="4879" spans="1:1">
      <c r="A4879" s="409"/>
    </row>
    <row r="4880" spans="1:1">
      <c r="A4880" s="409"/>
    </row>
    <row r="4881" spans="1:1">
      <c r="A4881" s="409"/>
    </row>
    <row r="4882" spans="1:1">
      <c r="A4882" s="409"/>
    </row>
    <row r="4883" spans="1:1">
      <c r="A4883" s="409"/>
    </row>
    <row r="4884" spans="1:1">
      <c r="A4884" s="409"/>
    </row>
    <row r="4885" spans="1:1">
      <c r="A4885" s="409"/>
    </row>
    <row r="4886" spans="1:1">
      <c r="A4886" s="409"/>
    </row>
    <row r="4887" spans="1:1">
      <c r="A4887" s="409"/>
    </row>
    <row r="4888" spans="1:1">
      <c r="A4888" s="409"/>
    </row>
    <row r="4889" spans="1:1">
      <c r="A4889" s="409"/>
    </row>
    <row r="4890" spans="1:1">
      <c r="A4890" s="409"/>
    </row>
    <row r="4891" spans="1:1">
      <c r="A4891" s="409"/>
    </row>
    <row r="4892" spans="1:1">
      <c r="A4892" s="409"/>
    </row>
    <row r="4893" spans="1:1">
      <c r="A4893" s="409"/>
    </row>
    <row r="4894" spans="1:1">
      <c r="A4894" s="409"/>
    </row>
    <row r="4895" spans="1:1">
      <c r="A4895" s="409"/>
    </row>
    <row r="4896" spans="1:1">
      <c r="A4896" s="409"/>
    </row>
    <row r="4897" spans="1:1">
      <c r="A4897" s="409"/>
    </row>
    <row r="4898" spans="1:1">
      <c r="A4898" s="409"/>
    </row>
    <row r="4899" spans="1:1">
      <c r="A4899" s="409"/>
    </row>
    <row r="4900" spans="1:1">
      <c r="A4900" s="409"/>
    </row>
    <row r="4901" spans="1:1">
      <c r="A4901" s="409"/>
    </row>
    <row r="4902" spans="1:1">
      <c r="A4902" s="409"/>
    </row>
    <row r="4903" spans="1:1">
      <c r="A4903" s="409"/>
    </row>
    <row r="4904" spans="1:1">
      <c r="A4904" s="409"/>
    </row>
    <row r="4905" spans="1:1">
      <c r="A4905" s="409"/>
    </row>
    <row r="4906" spans="1:1">
      <c r="A4906" s="409"/>
    </row>
    <row r="4907" spans="1:1">
      <c r="A4907" s="409"/>
    </row>
    <row r="4908" spans="1:1">
      <c r="A4908" s="409"/>
    </row>
    <row r="4909" spans="1:1">
      <c r="A4909" s="409"/>
    </row>
    <row r="4910" spans="1:1">
      <c r="A4910" s="409"/>
    </row>
    <row r="4911" spans="1:1">
      <c r="A4911" s="409"/>
    </row>
    <row r="4912" spans="1:1">
      <c r="A4912" s="409"/>
    </row>
    <row r="4913" spans="1:1">
      <c r="A4913" s="409"/>
    </row>
    <row r="4914" spans="1:1">
      <c r="A4914" s="409"/>
    </row>
    <row r="4915" spans="1:1">
      <c r="A4915" s="409"/>
    </row>
    <row r="4916" spans="1:1">
      <c r="A4916" s="409"/>
    </row>
    <row r="4917" spans="1:1">
      <c r="A4917" s="409"/>
    </row>
    <row r="4918" spans="1:1">
      <c r="A4918" s="409"/>
    </row>
    <row r="4919" spans="1:1">
      <c r="A4919" s="409"/>
    </row>
    <row r="4920" spans="1:1">
      <c r="A4920" s="409"/>
    </row>
    <row r="4921" spans="1:1">
      <c r="A4921" s="409"/>
    </row>
    <row r="4922" spans="1:1">
      <c r="A4922" s="409"/>
    </row>
    <row r="4923" spans="1:1">
      <c r="A4923" s="409"/>
    </row>
    <row r="4924" spans="1:1">
      <c r="A4924" s="409"/>
    </row>
    <row r="4925" spans="1:1">
      <c r="A4925" s="409"/>
    </row>
    <row r="4926" spans="1:1">
      <c r="A4926" s="409"/>
    </row>
    <row r="4927" spans="1:1">
      <c r="A4927" s="409"/>
    </row>
    <row r="4928" spans="1:1">
      <c r="A4928" s="409"/>
    </row>
    <row r="4929" spans="1:1">
      <c r="A4929" s="409"/>
    </row>
    <row r="4930" spans="1:1">
      <c r="A4930" s="409"/>
    </row>
    <row r="4931" spans="1:1">
      <c r="A4931" s="409"/>
    </row>
    <row r="4932" spans="1:1">
      <c r="A4932" s="409"/>
    </row>
    <row r="4933" spans="1:1">
      <c r="A4933" s="409"/>
    </row>
    <row r="4934" spans="1:1">
      <c r="A4934" s="409"/>
    </row>
    <row r="4935" spans="1:1">
      <c r="A4935" s="409"/>
    </row>
    <row r="4936" spans="1:1">
      <c r="A4936" s="409"/>
    </row>
    <row r="4937" spans="1:1">
      <c r="A4937" s="409"/>
    </row>
    <row r="4938" spans="1:1">
      <c r="A4938" s="409"/>
    </row>
    <row r="4939" spans="1:1">
      <c r="A4939" s="409"/>
    </row>
    <row r="4940" spans="1:1">
      <c r="A4940" s="409"/>
    </row>
    <row r="4941" spans="1:1">
      <c r="A4941" s="409"/>
    </row>
    <row r="4942" spans="1:1">
      <c r="A4942" s="409"/>
    </row>
    <row r="4943" spans="1:1">
      <c r="A4943" s="409"/>
    </row>
    <row r="4944" spans="1:1">
      <c r="A4944" s="409"/>
    </row>
    <row r="4945" spans="1:1">
      <c r="A4945" s="409"/>
    </row>
    <row r="4946" spans="1:1">
      <c r="A4946" s="409"/>
    </row>
    <row r="4947" spans="1:1">
      <c r="A4947" s="409"/>
    </row>
    <row r="4948" spans="1:1">
      <c r="A4948" s="409"/>
    </row>
    <row r="4949" spans="1:1">
      <c r="A4949" s="409"/>
    </row>
    <row r="4950" spans="1:1">
      <c r="A4950" s="409"/>
    </row>
    <row r="4951" spans="1:1">
      <c r="A4951" s="409"/>
    </row>
    <row r="4952" spans="1:1">
      <c r="A4952" s="409"/>
    </row>
    <row r="4953" spans="1:1">
      <c r="A4953" s="409"/>
    </row>
    <row r="4954" spans="1:1">
      <c r="A4954" s="409"/>
    </row>
    <row r="4955" spans="1:1">
      <c r="A4955" s="409"/>
    </row>
    <row r="4956" spans="1:1">
      <c r="A4956" s="409"/>
    </row>
    <row r="4957" spans="1:1">
      <c r="A4957" s="409"/>
    </row>
    <row r="4958" spans="1:1">
      <c r="A4958" s="409"/>
    </row>
    <row r="4959" spans="1:1">
      <c r="A4959" s="409"/>
    </row>
    <row r="4960" spans="1:1">
      <c r="A4960" s="409"/>
    </row>
    <row r="4961" spans="1:1">
      <c r="A4961" s="409"/>
    </row>
    <row r="4962" spans="1:1">
      <c r="A4962" s="409"/>
    </row>
    <row r="4963" spans="1:1">
      <c r="A4963" s="409"/>
    </row>
    <row r="4964" spans="1:1">
      <c r="A4964" s="409"/>
    </row>
    <row r="4965" spans="1:1">
      <c r="A4965" s="409"/>
    </row>
    <row r="4966" spans="1:1">
      <c r="A4966" s="409"/>
    </row>
    <row r="4967" spans="1:1">
      <c r="A4967" s="409"/>
    </row>
    <row r="4968" spans="1:1">
      <c r="A4968" s="409"/>
    </row>
    <row r="4969" spans="1:1">
      <c r="A4969" s="409"/>
    </row>
    <row r="4970" spans="1:1">
      <c r="A4970" s="409"/>
    </row>
    <row r="4971" spans="1:1">
      <c r="A4971" s="409"/>
    </row>
    <row r="4972" spans="1:1">
      <c r="A4972" s="409"/>
    </row>
    <row r="4973" spans="1:1">
      <c r="A4973" s="409"/>
    </row>
    <row r="4974" spans="1:1">
      <c r="A4974" s="409"/>
    </row>
    <row r="4975" spans="1:1">
      <c r="A4975" s="409"/>
    </row>
    <row r="4976" spans="1:1">
      <c r="A4976" s="409"/>
    </row>
    <row r="4977" spans="1:1">
      <c r="A4977" s="409"/>
    </row>
    <row r="4978" spans="1:1">
      <c r="A4978" s="409"/>
    </row>
    <row r="4979" spans="1:1">
      <c r="A4979" s="409"/>
    </row>
    <row r="4980" spans="1:1">
      <c r="A4980" s="409"/>
    </row>
    <row r="4981" spans="1:1">
      <c r="A4981" s="409"/>
    </row>
    <row r="4982" spans="1:1">
      <c r="A4982" s="409"/>
    </row>
    <row r="4983" spans="1:1">
      <c r="A4983" s="409"/>
    </row>
    <row r="4984" spans="1:1">
      <c r="A4984" s="409"/>
    </row>
    <row r="4985" spans="1:1">
      <c r="A4985" s="409"/>
    </row>
    <row r="4986" spans="1:1">
      <c r="A4986" s="409"/>
    </row>
    <row r="4987" spans="1:1">
      <c r="A4987" s="409"/>
    </row>
    <row r="4988" spans="1:1">
      <c r="A4988" s="409"/>
    </row>
    <row r="4989" spans="1:1">
      <c r="A4989" s="409"/>
    </row>
    <row r="4990" spans="1:1">
      <c r="A4990" s="409"/>
    </row>
    <row r="4991" spans="1:1">
      <c r="A4991" s="409"/>
    </row>
    <row r="4992" spans="1:1">
      <c r="A4992" s="409"/>
    </row>
    <row r="4993" spans="1:1">
      <c r="A4993" s="409"/>
    </row>
    <row r="4994" spans="1:1">
      <c r="A4994" s="409"/>
    </row>
    <row r="4995" spans="1:1">
      <c r="A4995" s="409"/>
    </row>
    <row r="4996" spans="1:1">
      <c r="A4996" s="409"/>
    </row>
    <row r="4997" spans="1:1">
      <c r="A4997" s="409"/>
    </row>
    <row r="4998" spans="1:1">
      <c r="A4998" s="409"/>
    </row>
    <row r="4999" spans="1:1">
      <c r="A4999" s="409"/>
    </row>
    <row r="5000" spans="1:1">
      <c r="A5000" s="409"/>
    </row>
    <row r="5001" spans="1:1">
      <c r="A5001" s="409"/>
    </row>
    <row r="5002" spans="1:1">
      <c r="A5002" s="409"/>
    </row>
    <row r="5003" spans="1:1">
      <c r="A5003" s="409"/>
    </row>
    <row r="5004" spans="1:1">
      <c r="A5004" s="409"/>
    </row>
    <row r="5005" spans="1:1">
      <c r="A5005" s="409"/>
    </row>
    <row r="5006" spans="1:1">
      <c r="A5006" s="409"/>
    </row>
    <row r="5007" spans="1:1">
      <c r="A5007" s="409"/>
    </row>
    <row r="5008" spans="1:1">
      <c r="A5008" s="409"/>
    </row>
    <row r="5009" spans="1:1">
      <c r="A5009" s="409"/>
    </row>
    <row r="5010" spans="1:1">
      <c r="A5010" s="409"/>
    </row>
    <row r="5011" spans="1:1">
      <c r="A5011" s="409"/>
    </row>
    <row r="5012" spans="1:1">
      <c r="A5012" s="409"/>
    </row>
    <row r="5013" spans="1:1">
      <c r="A5013" s="409"/>
    </row>
    <row r="5014" spans="1:1">
      <c r="A5014" s="409"/>
    </row>
    <row r="5015" spans="1:1">
      <c r="A5015" s="409"/>
    </row>
    <row r="5016" spans="1:1">
      <c r="A5016" s="409"/>
    </row>
    <row r="5017" spans="1:1">
      <c r="A5017" s="409"/>
    </row>
    <row r="5018" spans="1:1">
      <c r="A5018" s="409"/>
    </row>
    <row r="5019" spans="1:1">
      <c r="A5019" s="409"/>
    </row>
    <row r="5020" spans="1:1">
      <c r="A5020" s="409"/>
    </row>
    <row r="5021" spans="1:1">
      <c r="A5021" s="409"/>
    </row>
    <row r="5022" spans="1:1">
      <c r="A5022" s="409"/>
    </row>
    <row r="5023" spans="1:1">
      <c r="A5023" s="409"/>
    </row>
    <row r="5024" spans="1:1">
      <c r="A5024" s="409"/>
    </row>
    <row r="5025" spans="1:1">
      <c r="A5025" s="409"/>
    </row>
    <row r="5026" spans="1:1">
      <c r="A5026" s="409"/>
    </row>
    <row r="5027" spans="1:1">
      <c r="A5027" s="409"/>
    </row>
    <row r="5028" spans="1:1">
      <c r="A5028" s="409"/>
    </row>
    <row r="5029" spans="1:1">
      <c r="A5029" s="409"/>
    </row>
    <row r="5030" spans="1:1">
      <c r="A5030" s="409"/>
    </row>
    <row r="5031" spans="1:1">
      <c r="A5031" s="409"/>
    </row>
    <row r="5032" spans="1:1">
      <c r="A5032" s="409"/>
    </row>
    <row r="5033" spans="1:1">
      <c r="A5033" s="409"/>
    </row>
    <row r="5034" spans="1:1">
      <c r="A5034" s="409"/>
    </row>
    <row r="5035" spans="1:1">
      <c r="A5035" s="409"/>
    </row>
    <row r="5036" spans="1:1">
      <c r="A5036" s="409"/>
    </row>
    <row r="5037" spans="1:1">
      <c r="A5037" s="409"/>
    </row>
    <row r="5038" spans="1:1">
      <c r="A5038" s="409"/>
    </row>
    <row r="5039" spans="1:1">
      <c r="A5039" s="409"/>
    </row>
    <row r="5040" spans="1:1">
      <c r="A5040" s="409"/>
    </row>
    <row r="5041" spans="1:1">
      <c r="A5041" s="409"/>
    </row>
    <row r="5042" spans="1:1">
      <c r="A5042" s="409"/>
    </row>
    <row r="5043" spans="1:1">
      <c r="A5043" s="409"/>
    </row>
    <row r="5044" spans="1:1">
      <c r="A5044" s="409"/>
    </row>
    <row r="5045" spans="1:1">
      <c r="A5045" s="409"/>
    </row>
    <row r="5046" spans="1:1">
      <c r="A5046" s="409"/>
    </row>
    <row r="5047" spans="1:1">
      <c r="A5047" s="409"/>
    </row>
    <row r="5048" spans="1:1">
      <c r="A5048" s="409"/>
    </row>
    <row r="5049" spans="1:1">
      <c r="A5049" s="409"/>
    </row>
    <row r="5050" spans="1:1">
      <c r="A5050" s="409"/>
    </row>
    <row r="5051" spans="1:1">
      <c r="A5051" s="409"/>
    </row>
    <row r="5052" spans="1:1">
      <c r="A5052" s="409"/>
    </row>
    <row r="5053" spans="1:1">
      <c r="A5053" s="409"/>
    </row>
    <row r="5054" spans="1:1">
      <c r="A5054" s="409"/>
    </row>
    <row r="5055" spans="1:1">
      <c r="A5055" s="409"/>
    </row>
    <row r="5056" spans="1:1">
      <c r="A5056" s="409"/>
    </row>
    <row r="5057" spans="1:1">
      <c r="A5057" s="409"/>
    </row>
    <row r="5058" spans="1:1">
      <c r="A5058" s="409"/>
    </row>
    <row r="5059" spans="1:1">
      <c r="A5059" s="409"/>
    </row>
    <row r="5060" spans="1:1">
      <c r="A5060" s="409"/>
    </row>
    <row r="5061" spans="1:1">
      <c r="A5061" s="409"/>
    </row>
    <row r="5062" spans="1:1">
      <c r="A5062" s="409"/>
    </row>
    <row r="5063" spans="1:1">
      <c r="A5063" s="409"/>
    </row>
    <row r="5064" spans="1:1">
      <c r="A5064" s="409"/>
    </row>
    <row r="5065" spans="1:1">
      <c r="A5065" s="409"/>
    </row>
    <row r="5066" spans="1:1">
      <c r="A5066" s="409"/>
    </row>
    <row r="5067" spans="1:1">
      <c r="A5067" s="409"/>
    </row>
    <row r="5068" spans="1:1">
      <c r="A5068" s="409"/>
    </row>
    <row r="5069" spans="1:1">
      <c r="A5069" s="409"/>
    </row>
    <row r="5070" spans="1:1">
      <c r="A5070" s="409"/>
    </row>
    <row r="5071" spans="1:1">
      <c r="A5071" s="409"/>
    </row>
    <row r="5072" spans="1:1">
      <c r="A5072" s="409"/>
    </row>
    <row r="5073" spans="1:1">
      <c r="A5073" s="409"/>
    </row>
    <row r="5074" spans="1:1">
      <c r="A5074" s="409"/>
    </row>
    <row r="5075" spans="1:1">
      <c r="A5075" s="409"/>
    </row>
    <row r="5076" spans="1:1">
      <c r="A5076" s="409"/>
    </row>
    <row r="5077" spans="1:1">
      <c r="A5077" s="409"/>
    </row>
    <row r="5078" spans="1:1">
      <c r="A5078" s="409"/>
    </row>
    <row r="5079" spans="1:1">
      <c r="A5079" s="409"/>
    </row>
    <row r="5080" spans="1:1">
      <c r="A5080" s="409"/>
    </row>
    <row r="5081" spans="1:1">
      <c r="A5081" s="409"/>
    </row>
    <row r="5082" spans="1:1">
      <c r="A5082" s="409"/>
    </row>
    <row r="5083" spans="1:1">
      <c r="A5083" s="409"/>
    </row>
    <row r="5084" spans="1:1">
      <c r="A5084" s="409"/>
    </row>
    <row r="5085" spans="1:1">
      <c r="A5085" s="409"/>
    </row>
    <row r="5086" spans="1:1">
      <c r="A5086" s="409"/>
    </row>
    <row r="5087" spans="1:1">
      <c r="A5087" s="409"/>
    </row>
    <row r="5088" spans="1:1">
      <c r="A5088" s="409"/>
    </row>
    <row r="5089" spans="1:1">
      <c r="A5089" s="409"/>
    </row>
    <row r="5090" spans="1:1">
      <c r="A5090" s="409"/>
    </row>
    <row r="5091" spans="1:1">
      <c r="A5091" s="409"/>
    </row>
    <row r="5092" spans="1:1">
      <c r="A5092" s="409"/>
    </row>
    <row r="5093" spans="1:1">
      <c r="A5093" s="409"/>
    </row>
    <row r="5094" spans="1:1">
      <c r="A5094" s="409"/>
    </row>
    <row r="5095" spans="1:1">
      <c r="A5095" s="409"/>
    </row>
    <row r="5096" spans="1:1">
      <c r="A5096" s="409"/>
    </row>
    <row r="5097" spans="1:1">
      <c r="A5097" s="409"/>
    </row>
    <row r="5098" spans="1:1">
      <c r="A5098" s="409"/>
    </row>
    <row r="5099" spans="1:1">
      <c r="A5099" s="409"/>
    </row>
    <row r="5100" spans="1:1">
      <c r="A5100" s="409"/>
    </row>
    <row r="5101" spans="1:1">
      <c r="A5101" s="409"/>
    </row>
    <row r="5102" spans="1:1">
      <c r="A5102" s="409"/>
    </row>
    <row r="5103" spans="1:1">
      <c r="A5103" s="409"/>
    </row>
    <row r="5104" spans="1:1">
      <c r="A5104" s="409"/>
    </row>
    <row r="5105" spans="1:1">
      <c r="A5105" s="409"/>
    </row>
    <row r="5106" spans="1:1">
      <c r="A5106" s="409"/>
    </row>
    <row r="5107" spans="1:1">
      <c r="A5107" s="409"/>
    </row>
    <row r="5108" spans="1:1">
      <c r="A5108" s="409"/>
    </row>
    <row r="5109" spans="1:1">
      <c r="A5109" s="409"/>
    </row>
    <row r="5110" spans="1:1">
      <c r="A5110" s="409"/>
    </row>
    <row r="5111" spans="1:1">
      <c r="A5111" s="409"/>
    </row>
    <row r="5112" spans="1:1">
      <c r="A5112" s="409"/>
    </row>
    <row r="5113" spans="1:1">
      <c r="A5113" s="409"/>
    </row>
    <row r="5114" spans="1:1">
      <c r="A5114" s="409"/>
    </row>
    <row r="5115" spans="1:1">
      <c r="A5115" s="409"/>
    </row>
    <row r="5116" spans="1:1">
      <c r="A5116" s="409"/>
    </row>
    <row r="5117" spans="1:1">
      <c r="A5117" s="409"/>
    </row>
    <row r="5118" spans="1:1">
      <c r="A5118" s="409"/>
    </row>
    <row r="5119" spans="1:1">
      <c r="A5119" s="409"/>
    </row>
    <row r="5120" spans="1:1">
      <c r="A5120" s="409"/>
    </row>
    <row r="5121" spans="1:1">
      <c r="A5121" s="409"/>
    </row>
    <row r="5122" spans="1:1">
      <c r="A5122" s="409"/>
    </row>
    <row r="5123" spans="1:1">
      <c r="A5123" s="409"/>
    </row>
    <row r="5124" spans="1:1">
      <c r="A5124" s="409"/>
    </row>
    <row r="5125" spans="1:1">
      <c r="A5125" s="409"/>
    </row>
    <row r="5126" spans="1:1">
      <c r="A5126" s="409"/>
    </row>
    <row r="5127" spans="1:1">
      <c r="A5127" s="409"/>
    </row>
    <row r="5128" spans="1:1">
      <c r="A5128" s="409"/>
    </row>
    <row r="5129" spans="1:1">
      <c r="A5129" s="409"/>
    </row>
    <row r="5130" spans="1:1">
      <c r="A5130" s="409"/>
    </row>
    <row r="5131" spans="1:1">
      <c r="A5131" s="409"/>
    </row>
    <row r="5132" spans="1:1">
      <c r="A5132" s="409"/>
    </row>
    <row r="5133" spans="1:1">
      <c r="A5133" s="409"/>
    </row>
    <row r="5134" spans="1:1">
      <c r="A5134" s="409"/>
    </row>
    <row r="5135" spans="1:1">
      <c r="A5135" s="409"/>
    </row>
    <row r="5136" spans="1:1">
      <c r="A5136" s="409"/>
    </row>
    <row r="5137" spans="1:1">
      <c r="A5137" s="409"/>
    </row>
    <row r="5138" spans="1:1">
      <c r="A5138" s="409"/>
    </row>
    <row r="5139" spans="1:1">
      <c r="A5139" s="409"/>
    </row>
    <row r="5140" spans="1:1">
      <c r="A5140" s="409"/>
    </row>
    <row r="5141" spans="1:1">
      <c r="A5141" s="409"/>
    </row>
    <row r="5142" spans="1:1">
      <c r="A5142" s="409"/>
    </row>
    <row r="5143" spans="1:1">
      <c r="A5143" s="409"/>
    </row>
    <row r="5144" spans="1:1">
      <c r="A5144" s="409"/>
    </row>
    <row r="5145" spans="1:1">
      <c r="A5145" s="409"/>
    </row>
    <row r="5146" spans="1:1">
      <c r="A5146" s="409"/>
    </row>
    <row r="5147" spans="1:1">
      <c r="A5147" s="409"/>
    </row>
    <row r="5148" spans="1:1">
      <c r="A5148" s="409"/>
    </row>
    <row r="5149" spans="1:1">
      <c r="A5149" s="409"/>
    </row>
    <row r="5150" spans="1:1">
      <c r="A5150" s="409"/>
    </row>
    <row r="5151" spans="1:1">
      <c r="A5151" s="409"/>
    </row>
    <row r="5152" spans="1:1">
      <c r="A5152" s="409"/>
    </row>
    <row r="5153" spans="1:1">
      <c r="A5153" s="409"/>
    </row>
    <row r="5154" spans="1:1">
      <c r="A5154" s="409"/>
    </row>
    <row r="5155" spans="1:1">
      <c r="A5155" s="409"/>
    </row>
    <row r="5156" spans="1:1">
      <c r="A5156" s="409"/>
    </row>
    <row r="5157" spans="1:1">
      <c r="A5157" s="409"/>
    </row>
    <row r="5158" spans="1:1">
      <c r="A5158" s="409"/>
    </row>
    <row r="5159" spans="1:1">
      <c r="A5159" s="409"/>
    </row>
    <row r="5160" spans="1:1">
      <c r="A5160" s="409"/>
    </row>
    <row r="5161" spans="1:1">
      <c r="A5161" s="409"/>
    </row>
    <row r="5162" spans="1:1">
      <c r="A5162" s="409"/>
    </row>
    <row r="5163" spans="1:1">
      <c r="A5163" s="409"/>
    </row>
    <row r="5164" spans="1:1">
      <c r="A5164" s="409"/>
    </row>
    <row r="5165" spans="1:1">
      <c r="A5165" s="409"/>
    </row>
    <row r="5166" spans="1:1">
      <c r="A5166" s="409"/>
    </row>
    <row r="5167" spans="1:1">
      <c r="A5167" s="409"/>
    </row>
    <row r="5168" spans="1:1">
      <c r="A5168" s="409"/>
    </row>
    <row r="5169" spans="1:1">
      <c r="A5169" s="409"/>
    </row>
    <row r="5170" spans="1:1">
      <c r="A5170" s="409"/>
    </row>
    <row r="5171" spans="1:1">
      <c r="A5171" s="409"/>
    </row>
    <row r="5172" spans="1:1">
      <c r="A5172" s="409"/>
    </row>
    <row r="5173" spans="1:1">
      <c r="A5173" s="409"/>
    </row>
    <row r="5174" spans="1:1">
      <c r="A5174" s="409"/>
    </row>
    <row r="5175" spans="1:1">
      <c r="A5175" s="409"/>
    </row>
    <row r="5176" spans="1:1">
      <c r="A5176" s="409"/>
    </row>
    <row r="5177" spans="1:1">
      <c r="A5177" s="409"/>
    </row>
    <row r="5178" spans="1:1">
      <c r="A5178" s="409"/>
    </row>
    <row r="5179" spans="1:1">
      <c r="A5179" s="409"/>
    </row>
    <row r="5180" spans="1:1">
      <c r="A5180" s="409"/>
    </row>
    <row r="5181" spans="1:1">
      <c r="A5181" s="409"/>
    </row>
    <row r="5182" spans="1:1">
      <c r="A5182" s="409"/>
    </row>
    <row r="5183" spans="1:1">
      <c r="A5183" s="409"/>
    </row>
    <row r="5184" spans="1:1">
      <c r="A5184" s="409"/>
    </row>
    <row r="5185" spans="1:1">
      <c r="A5185" s="409"/>
    </row>
    <row r="5186" spans="1:1">
      <c r="A5186" s="409"/>
    </row>
    <row r="5187" spans="1:1">
      <c r="A5187" s="409"/>
    </row>
    <row r="5188" spans="1:1">
      <c r="A5188" s="409"/>
    </row>
    <row r="5189" spans="1:1">
      <c r="A5189" s="409"/>
    </row>
    <row r="5190" spans="1:1">
      <c r="A5190" s="409"/>
    </row>
    <row r="5191" spans="1:1">
      <c r="A5191" s="409"/>
    </row>
    <row r="5192" spans="1:1">
      <c r="A5192" s="409"/>
    </row>
    <row r="5193" spans="1:1">
      <c r="A5193" s="409"/>
    </row>
    <row r="5194" spans="1:1">
      <c r="A5194" s="409"/>
    </row>
    <row r="5195" spans="1:1">
      <c r="A5195" s="409"/>
    </row>
    <row r="5196" spans="1:1">
      <c r="A5196" s="409"/>
    </row>
    <row r="5197" spans="1:1">
      <c r="A5197" s="409"/>
    </row>
    <row r="5198" spans="1:1">
      <c r="A5198" s="409"/>
    </row>
    <row r="5199" spans="1:1">
      <c r="A5199" s="409"/>
    </row>
    <row r="5200" spans="1:1">
      <c r="A5200" s="409"/>
    </row>
    <row r="5201" spans="1:1">
      <c r="A5201" s="409"/>
    </row>
    <row r="5202" spans="1:1">
      <c r="A5202" s="409"/>
    </row>
    <row r="5203" spans="1:1">
      <c r="A5203" s="409"/>
    </row>
    <row r="5204" spans="1:1">
      <c r="A5204" s="409"/>
    </row>
    <row r="5205" spans="1:1">
      <c r="A5205" s="409"/>
    </row>
    <row r="5206" spans="1:1">
      <c r="A5206" s="409"/>
    </row>
    <row r="5207" spans="1:1">
      <c r="A5207" s="409"/>
    </row>
    <row r="5208" spans="1:1">
      <c r="A5208" s="409"/>
    </row>
    <row r="5209" spans="1:1">
      <c r="A5209" s="409"/>
    </row>
    <row r="5210" spans="1:1">
      <c r="A5210" s="409"/>
    </row>
    <row r="5211" spans="1:1">
      <c r="A5211" s="409"/>
    </row>
    <row r="5212" spans="1:1">
      <c r="A5212" s="409"/>
    </row>
    <row r="5213" spans="1:1">
      <c r="A5213" s="409"/>
    </row>
    <row r="5214" spans="1:1">
      <c r="A5214" s="409"/>
    </row>
    <row r="5215" spans="1:1">
      <c r="A5215" s="409"/>
    </row>
    <row r="5216" spans="1:1">
      <c r="A5216" s="409"/>
    </row>
    <row r="5217" spans="1:1">
      <c r="A5217" s="409"/>
    </row>
    <row r="5218" spans="1:1">
      <c r="A5218" s="409"/>
    </row>
    <row r="5219" spans="1:1">
      <c r="A5219" s="409"/>
    </row>
    <row r="5220" spans="1:1">
      <c r="A5220" s="409"/>
    </row>
    <row r="5221" spans="1:1">
      <c r="A5221" s="409"/>
    </row>
    <row r="5222" spans="1:1">
      <c r="A5222" s="409"/>
    </row>
    <row r="5223" spans="1:1">
      <c r="A5223" s="409"/>
    </row>
    <row r="5224" spans="1:1">
      <c r="A5224" s="409"/>
    </row>
    <row r="5225" spans="1:1">
      <c r="A5225" s="409"/>
    </row>
    <row r="5226" spans="1:1">
      <c r="A5226" s="409"/>
    </row>
    <row r="5227" spans="1:1">
      <c r="A5227" s="409"/>
    </row>
    <row r="5228" spans="1:1">
      <c r="A5228" s="409"/>
    </row>
    <row r="5229" spans="1:1">
      <c r="A5229" s="409"/>
    </row>
    <row r="5230" spans="1:1">
      <c r="A5230" s="409"/>
    </row>
    <row r="5231" spans="1:1">
      <c r="A5231" s="409"/>
    </row>
    <row r="5232" spans="1:1">
      <c r="A5232" s="409"/>
    </row>
    <row r="5233" spans="1:1">
      <c r="A5233" s="409"/>
    </row>
    <row r="5234" spans="1:1">
      <c r="A5234" s="409"/>
    </row>
    <row r="5235" spans="1:1">
      <c r="A5235" s="409"/>
    </row>
    <row r="5236" spans="1:1">
      <c r="A5236" s="409"/>
    </row>
    <row r="5237" spans="1:1">
      <c r="A5237" s="409"/>
    </row>
    <row r="5238" spans="1:1">
      <c r="A5238" s="409"/>
    </row>
    <row r="5239" spans="1:1">
      <c r="A5239" s="409"/>
    </row>
    <row r="5240" spans="1:1">
      <c r="A5240" s="409"/>
    </row>
    <row r="5241" spans="1:1">
      <c r="A5241" s="409"/>
    </row>
    <row r="5242" spans="1:1">
      <c r="A5242" s="409"/>
    </row>
    <row r="5243" spans="1:1">
      <c r="A5243" s="409"/>
    </row>
    <row r="5244" spans="1:1">
      <c r="A5244" s="409"/>
    </row>
    <row r="5245" spans="1:1">
      <c r="A5245" s="409"/>
    </row>
    <row r="5246" spans="1:1">
      <c r="A5246" s="409"/>
    </row>
    <row r="5247" spans="1:1">
      <c r="A5247" s="409"/>
    </row>
    <row r="5248" spans="1:1">
      <c r="A5248" s="409"/>
    </row>
    <row r="5249" spans="1:1">
      <c r="A5249" s="409"/>
    </row>
    <row r="5250" spans="1:1">
      <c r="A5250" s="409"/>
    </row>
    <row r="5251" spans="1:1">
      <c r="A5251" s="409"/>
    </row>
    <row r="5252" spans="1:1">
      <c r="A5252" s="409"/>
    </row>
    <row r="5253" spans="1:1">
      <c r="A5253" s="409"/>
    </row>
    <row r="5254" spans="1:1">
      <c r="A5254" s="409"/>
    </row>
    <row r="5255" spans="1:1">
      <c r="A5255" s="409"/>
    </row>
    <row r="5256" spans="1:1">
      <c r="A5256" s="409"/>
    </row>
    <row r="5257" spans="1:1">
      <c r="A5257" s="409"/>
    </row>
    <row r="5258" spans="1:1">
      <c r="A5258" s="409"/>
    </row>
    <row r="5259" spans="1:1">
      <c r="A5259" s="409"/>
    </row>
    <row r="5260" spans="1:1">
      <c r="A5260" s="409"/>
    </row>
    <row r="5261" spans="1:1">
      <c r="A5261" s="409"/>
    </row>
    <row r="5262" spans="1:1">
      <c r="A5262" s="409"/>
    </row>
    <row r="5263" spans="1:1">
      <c r="A5263" s="409"/>
    </row>
    <row r="5264" spans="1:1">
      <c r="A5264" s="409"/>
    </row>
    <row r="5265" spans="1:1">
      <c r="A5265" s="409"/>
    </row>
    <row r="5266" spans="1:1">
      <c r="A5266" s="409"/>
    </row>
    <row r="5267" spans="1:1">
      <c r="A5267" s="409"/>
    </row>
    <row r="5268" spans="1:1">
      <c r="A5268" s="409"/>
    </row>
    <row r="5269" spans="1:1">
      <c r="A5269" s="409"/>
    </row>
    <row r="5270" spans="1:1">
      <c r="A5270" s="409"/>
    </row>
    <row r="5271" spans="1:1">
      <c r="A5271" s="409"/>
    </row>
    <row r="5272" spans="1:1">
      <c r="A5272" s="409"/>
    </row>
    <row r="5273" spans="1:1">
      <c r="A5273" s="409"/>
    </row>
    <row r="5274" spans="1:1">
      <c r="A5274" s="409"/>
    </row>
    <row r="5275" spans="1:1">
      <c r="A5275" s="409"/>
    </row>
    <row r="5276" spans="1:1">
      <c r="A5276" s="409"/>
    </row>
    <row r="5277" spans="1:1">
      <c r="A5277" s="409"/>
    </row>
    <row r="5278" spans="1:1">
      <c r="A5278" s="409"/>
    </row>
    <row r="5279" spans="1:1">
      <c r="A5279" s="409"/>
    </row>
    <row r="5280" spans="1:1">
      <c r="A5280" s="409"/>
    </row>
    <row r="5281" spans="1:1">
      <c r="A5281" s="409"/>
    </row>
    <row r="5282" spans="1:1">
      <c r="A5282" s="409"/>
    </row>
    <row r="5283" spans="1:1">
      <c r="A5283" s="409"/>
    </row>
    <row r="5284" spans="1:1">
      <c r="A5284" s="409"/>
    </row>
    <row r="5285" spans="1:1">
      <c r="A5285" s="409"/>
    </row>
    <row r="5286" spans="1:1">
      <c r="A5286" s="409"/>
    </row>
    <row r="5287" spans="1:1">
      <c r="A5287" s="409"/>
    </row>
    <row r="5288" spans="1:1">
      <c r="A5288" s="409"/>
    </row>
    <row r="5289" spans="1:1">
      <c r="A5289" s="409"/>
    </row>
    <row r="5290" spans="1:1">
      <c r="A5290" s="409"/>
    </row>
    <row r="5291" spans="1:1">
      <c r="A5291" s="409"/>
    </row>
    <row r="5292" spans="1:1">
      <c r="A5292" s="409"/>
    </row>
    <row r="5293" spans="1:1">
      <c r="A5293" s="409"/>
    </row>
    <row r="5294" spans="1:1">
      <c r="A5294" s="409"/>
    </row>
    <row r="5295" spans="1:1">
      <c r="A5295" s="409"/>
    </row>
    <row r="5296" spans="1:1">
      <c r="A5296" s="409"/>
    </row>
    <row r="5297" spans="1:1">
      <c r="A5297" s="409"/>
    </row>
    <row r="5298" spans="1:1">
      <c r="A5298" s="409"/>
    </row>
    <row r="5299" spans="1:1">
      <c r="A5299" s="409"/>
    </row>
    <row r="5300" spans="1:1">
      <c r="A5300" s="409"/>
    </row>
    <row r="5301" spans="1:1">
      <c r="A5301" s="409"/>
    </row>
    <row r="5302" spans="1:1">
      <c r="A5302" s="409"/>
    </row>
    <row r="5303" spans="1:1">
      <c r="A5303" s="409"/>
    </row>
    <row r="5304" spans="1:1">
      <c r="A5304" s="409"/>
    </row>
    <row r="5305" spans="1:1">
      <c r="A5305" s="409"/>
    </row>
    <row r="5306" spans="1:1">
      <c r="A5306" s="409"/>
    </row>
    <row r="5307" spans="1:1">
      <c r="A5307" s="409"/>
    </row>
    <row r="5308" spans="1:1">
      <c r="A5308" s="409"/>
    </row>
    <row r="5309" spans="1:1">
      <c r="A5309" s="409"/>
    </row>
    <row r="5310" spans="1:1">
      <c r="A5310" s="409"/>
    </row>
    <row r="5311" spans="1:1">
      <c r="A5311" s="409"/>
    </row>
    <row r="5312" spans="1:1">
      <c r="A5312" s="409"/>
    </row>
    <row r="5313" spans="1:1">
      <c r="A5313" s="409"/>
    </row>
    <row r="5314" spans="1:1">
      <c r="A5314" s="409"/>
    </row>
    <row r="5315" spans="1:1">
      <c r="A5315" s="409"/>
    </row>
    <row r="5316" spans="1:1">
      <c r="A5316" s="409"/>
    </row>
    <row r="5317" spans="1:1">
      <c r="A5317" s="409"/>
    </row>
    <row r="5318" spans="1:1">
      <c r="A5318" s="409"/>
    </row>
    <row r="5319" spans="1:1">
      <c r="A5319" s="409"/>
    </row>
    <row r="5320" spans="1:1">
      <c r="A5320" s="409"/>
    </row>
    <row r="5321" spans="1:1">
      <c r="A5321" s="409"/>
    </row>
    <row r="5322" spans="1:1">
      <c r="A5322" s="409"/>
    </row>
    <row r="5323" spans="1:1">
      <c r="A5323" s="409"/>
    </row>
    <row r="5324" spans="1:1">
      <c r="A5324" s="409"/>
    </row>
    <row r="5325" spans="1:1">
      <c r="A5325" s="409"/>
    </row>
    <row r="5326" spans="1:1">
      <c r="A5326" s="409"/>
    </row>
    <row r="5327" spans="1:1">
      <c r="A5327" s="409"/>
    </row>
    <row r="5328" spans="1:1">
      <c r="A5328" s="409"/>
    </row>
    <row r="5329" spans="1:1">
      <c r="A5329" s="409"/>
    </row>
    <row r="5330" spans="1:1">
      <c r="A5330" s="409"/>
    </row>
    <row r="5331" spans="1:1">
      <c r="A5331" s="409"/>
    </row>
    <row r="5332" spans="1:1">
      <c r="A5332" s="409"/>
    </row>
    <row r="5333" spans="1:1">
      <c r="A5333" s="409"/>
    </row>
    <row r="5334" spans="1:1">
      <c r="A5334" s="409"/>
    </row>
    <row r="5335" spans="1:1">
      <c r="A5335" s="409"/>
    </row>
    <row r="5336" spans="1:1">
      <c r="A5336" s="409"/>
    </row>
    <row r="5337" spans="1:1">
      <c r="A5337" s="409"/>
    </row>
    <row r="5338" spans="1:1">
      <c r="A5338" s="409"/>
    </row>
    <row r="5339" spans="1:1">
      <c r="A5339" s="409"/>
    </row>
    <row r="5340" spans="1:1">
      <c r="A5340" s="409"/>
    </row>
    <row r="5341" spans="1:1">
      <c r="A5341" s="409"/>
    </row>
    <row r="5342" spans="1:1">
      <c r="A5342" s="409"/>
    </row>
    <row r="5343" spans="1:1">
      <c r="A5343" s="409"/>
    </row>
    <row r="5344" spans="1:1">
      <c r="A5344" s="409"/>
    </row>
    <row r="5345" spans="1:1">
      <c r="A5345" s="409"/>
    </row>
    <row r="5346" spans="1:1">
      <c r="A5346" s="409"/>
    </row>
    <row r="5347" spans="1:1">
      <c r="A5347" s="409"/>
    </row>
    <row r="5348" spans="1:1">
      <c r="A5348" s="409"/>
    </row>
    <row r="5349" spans="1:1">
      <c r="A5349" s="409"/>
    </row>
    <row r="5350" spans="1:1">
      <c r="A5350" s="409"/>
    </row>
    <row r="5351" spans="1:1">
      <c r="A5351" s="409"/>
    </row>
    <row r="5352" spans="1:1">
      <c r="A5352" s="409"/>
    </row>
    <row r="5353" spans="1:1">
      <c r="A5353" s="409"/>
    </row>
    <row r="5354" spans="1:1">
      <c r="A5354" s="409"/>
    </row>
    <row r="5355" spans="1:1">
      <c r="A5355" s="409"/>
    </row>
    <row r="5356" spans="1:1">
      <c r="A5356" s="409"/>
    </row>
    <row r="5357" spans="1:1">
      <c r="A5357" s="409"/>
    </row>
    <row r="5358" spans="1:1">
      <c r="A5358" s="409"/>
    </row>
    <row r="5359" spans="1:1">
      <c r="A5359" s="409"/>
    </row>
    <row r="5360" spans="1:1">
      <c r="A5360" s="409"/>
    </row>
    <row r="5361" spans="1:1">
      <c r="A5361" s="409"/>
    </row>
    <row r="5362" spans="1:1">
      <c r="A5362" s="409"/>
    </row>
    <row r="5363" spans="1:1">
      <c r="A5363" s="409"/>
    </row>
    <row r="5364" spans="1:1">
      <c r="A5364" s="409"/>
    </row>
    <row r="5365" spans="1:1">
      <c r="A5365" s="409"/>
    </row>
    <row r="5366" spans="1:1">
      <c r="A5366" s="409"/>
    </row>
    <row r="5367" spans="1:1">
      <c r="A5367" s="409"/>
    </row>
    <row r="5368" spans="1:1">
      <c r="A5368" s="409"/>
    </row>
    <row r="5369" spans="1:1">
      <c r="A5369" s="409"/>
    </row>
    <row r="5370" spans="1:1">
      <c r="A5370" s="409"/>
    </row>
    <row r="5371" spans="1:1">
      <c r="A5371" s="409"/>
    </row>
    <row r="5372" spans="1:1">
      <c r="A5372" s="409"/>
    </row>
    <row r="5373" spans="1:1">
      <c r="A5373" s="409"/>
    </row>
    <row r="5374" spans="1:1">
      <c r="A5374" s="409"/>
    </row>
    <row r="5375" spans="1:1">
      <c r="A5375" s="409"/>
    </row>
    <row r="5376" spans="1:1">
      <c r="A5376" s="409"/>
    </row>
    <row r="5377" spans="1:1">
      <c r="A5377" s="409"/>
    </row>
    <row r="5378" spans="1:1">
      <c r="A5378" s="409"/>
    </row>
    <row r="5379" spans="1:1">
      <c r="A5379" s="409"/>
    </row>
    <row r="5380" spans="1:1">
      <c r="A5380" s="409"/>
    </row>
    <row r="5381" spans="1:1">
      <c r="A5381" s="409"/>
    </row>
    <row r="5382" spans="1:1">
      <c r="A5382" s="409"/>
    </row>
    <row r="5383" spans="1:1">
      <c r="A5383" s="409"/>
    </row>
    <row r="5384" spans="1:1">
      <c r="A5384" s="409"/>
    </row>
    <row r="5385" spans="1:1">
      <c r="A5385" s="409"/>
    </row>
    <row r="5386" spans="1:1">
      <c r="A5386" s="409"/>
    </row>
    <row r="5387" spans="1:1">
      <c r="A5387" s="409"/>
    </row>
    <row r="5388" spans="1:1">
      <c r="A5388" s="409"/>
    </row>
    <row r="5389" spans="1:1">
      <c r="A5389" s="409"/>
    </row>
    <row r="5390" spans="1:1">
      <c r="A5390" s="409"/>
    </row>
    <row r="5391" spans="1:1">
      <c r="A5391" s="409"/>
    </row>
    <row r="5392" spans="1:1">
      <c r="A5392" s="409"/>
    </row>
    <row r="5393" spans="1:1">
      <c r="A5393" s="409"/>
    </row>
    <row r="5394" spans="1:1">
      <c r="A5394" s="409"/>
    </row>
    <row r="5395" spans="1:1">
      <c r="A5395" s="409"/>
    </row>
    <row r="5396" spans="1:1">
      <c r="A5396" s="409"/>
    </row>
    <row r="5397" spans="1:1">
      <c r="A5397" s="409"/>
    </row>
    <row r="5398" spans="1:1">
      <c r="A5398" s="409"/>
    </row>
    <row r="5399" spans="1:1">
      <c r="A5399" s="409"/>
    </row>
    <row r="5400" spans="1:1">
      <c r="A5400" s="409"/>
    </row>
    <row r="5401" spans="1:1">
      <c r="A5401" s="409"/>
    </row>
    <row r="5402" spans="1:1">
      <c r="A5402" s="409"/>
    </row>
    <row r="5403" spans="1:1">
      <c r="A5403" s="409"/>
    </row>
    <row r="5404" spans="1:1">
      <c r="A5404" s="409"/>
    </row>
    <row r="5405" spans="1:1">
      <c r="A5405" s="409"/>
    </row>
    <row r="5406" spans="1:1">
      <c r="A5406" s="409"/>
    </row>
    <row r="5407" spans="1:1">
      <c r="A5407" s="409"/>
    </row>
    <row r="5408" spans="1:1">
      <c r="A5408" s="409"/>
    </row>
    <row r="5409" spans="1:1">
      <c r="A5409" s="409"/>
    </row>
    <row r="5410" spans="1:1">
      <c r="A5410" s="409"/>
    </row>
    <row r="5411" spans="1:1">
      <c r="A5411" s="409"/>
    </row>
    <row r="5412" spans="1:1">
      <c r="A5412" s="409"/>
    </row>
    <row r="5413" spans="1:1">
      <c r="A5413" s="409"/>
    </row>
    <row r="5414" spans="1:1">
      <c r="A5414" s="409"/>
    </row>
    <row r="5415" spans="1:1">
      <c r="A5415" s="409"/>
    </row>
    <row r="5416" spans="1:1">
      <c r="A5416" s="409"/>
    </row>
    <row r="5417" spans="1:1">
      <c r="A5417" s="409"/>
    </row>
    <row r="5418" spans="1:1">
      <c r="A5418" s="409"/>
    </row>
    <row r="5419" spans="1:1">
      <c r="A5419" s="409"/>
    </row>
    <row r="5420" spans="1:1">
      <c r="A5420" s="409"/>
    </row>
    <row r="5421" spans="1:1">
      <c r="A5421" s="409"/>
    </row>
    <row r="5422" spans="1:1">
      <c r="A5422" s="409"/>
    </row>
    <row r="5423" spans="1:1">
      <c r="A5423" s="409"/>
    </row>
    <row r="5424" spans="1:1">
      <c r="A5424" s="409"/>
    </row>
    <row r="5425" spans="1:1">
      <c r="A5425" s="409"/>
    </row>
    <row r="5426" spans="1:1">
      <c r="A5426" s="409"/>
    </row>
    <row r="5427" spans="1:1">
      <c r="A5427" s="409"/>
    </row>
    <row r="5428" spans="1:1">
      <c r="A5428" s="409"/>
    </row>
    <row r="5429" spans="1:1">
      <c r="A5429" s="409"/>
    </row>
    <row r="5430" spans="1:1">
      <c r="A5430" s="409"/>
    </row>
    <row r="5431" spans="1:1">
      <c r="A5431" s="409"/>
    </row>
    <row r="5432" spans="1:1">
      <c r="A5432" s="409"/>
    </row>
    <row r="5433" spans="1:1">
      <c r="A5433" s="409"/>
    </row>
    <row r="5434" spans="1:1">
      <c r="A5434" s="409"/>
    </row>
    <row r="5435" spans="1:1">
      <c r="A5435" s="409"/>
    </row>
    <row r="5436" spans="1:1">
      <c r="A5436" s="409"/>
    </row>
    <row r="5437" spans="1:1">
      <c r="A5437" s="409"/>
    </row>
    <row r="5438" spans="1:1">
      <c r="A5438" s="409"/>
    </row>
    <row r="5439" spans="1:1">
      <c r="A5439" s="409"/>
    </row>
    <row r="5440" spans="1:1">
      <c r="A5440" s="409"/>
    </row>
    <row r="5441" spans="1:1">
      <c r="A5441" s="409"/>
    </row>
    <row r="5442" spans="1:1">
      <c r="A5442" s="409"/>
    </row>
    <row r="5443" spans="1:1">
      <c r="A5443" s="409"/>
    </row>
    <row r="5444" spans="1:1">
      <c r="A5444" s="409"/>
    </row>
    <row r="5445" spans="1:1">
      <c r="A5445" s="409"/>
    </row>
    <row r="5446" spans="1:1">
      <c r="A5446" s="409"/>
    </row>
    <row r="5447" spans="1:1">
      <c r="A5447" s="409"/>
    </row>
    <row r="5448" spans="1:1">
      <c r="A5448" s="409"/>
    </row>
    <row r="5449" spans="1:1">
      <c r="A5449" s="409"/>
    </row>
    <row r="5450" spans="1:1">
      <c r="A5450" s="409"/>
    </row>
    <row r="5451" spans="1:1">
      <c r="A5451" s="409"/>
    </row>
    <row r="5452" spans="1:1">
      <c r="A5452" s="409"/>
    </row>
    <row r="5453" spans="1:1">
      <c r="A5453" s="409"/>
    </row>
    <row r="5454" spans="1:1">
      <c r="A5454" s="409"/>
    </row>
    <row r="5455" spans="1:1">
      <c r="A5455" s="409"/>
    </row>
    <row r="5456" spans="1:1">
      <c r="A5456" s="409"/>
    </row>
    <row r="5457" spans="1:1">
      <c r="A5457" s="409"/>
    </row>
    <row r="5458" spans="1:1">
      <c r="A5458" s="409"/>
    </row>
    <row r="5459" spans="1:1">
      <c r="A5459" s="409"/>
    </row>
    <row r="5460" spans="1:1">
      <c r="A5460" s="409"/>
    </row>
    <row r="5461" spans="1:1">
      <c r="A5461" s="409"/>
    </row>
    <row r="5462" spans="1:1">
      <c r="A5462" s="409"/>
    </row>
    <row r="5463" spans="1:1">
      <c r="A5463" s="409"/>
    </row>
    <row r="5464" spans="1:1">
      <c r="A5464" s="409"/>
    </row>
    <row r="5465" spans="1:1">
      <c r="A5465" s="409"/>
    </row>
    <row r="5466" spans="1:1">
      <c r="A5466" s="409"/>
    </row>
    <row r="5467" spans="1:1">
      <c r="A5467" s="409"/>
    </row>
    <row r="5468" spans="1:1">
      <c r="A5468" s="409"/>
    </row>
    <row r="5469" spans="1:1">
      <c r="A5469" s="409"/>
    </row>
    <row r="5470" spans="1:1">
      <c r="A5470" s="409"/>
    </row>
    <row r="5471" spans="1:1">
      <c r="A5471" s="409"/>
    </row>
    <row r="5472" spans="1:1">
      <c r="A5472" s="409"/>
    </row>
    <row r="5473" spans="1:1">
      <c r="A5473" s="409"/>
    </row>
    <row r="5474" spans="1:1">
      <c r="A5474" s="409"/>
    </row>
    <row r="5475" spans="1:1">
      <c r="A5475" s="409"/>
    </row>
    <row r="5476" spans="1:1">
      <c r="A5476" s="409"/>
    </row>
    <row r="5477" spans="1:1">
      <c r="A5477" s="409"/>
    </row>
    <row r="5478" spans="1:1">
      <c r="A5478" s="409"/>
    </row>
    <row r="5479" spans="1:1">
      <c r="A5479" s="409"/>
    </row>
    <row r="5480" spans="1:1">
      <c r="A5480" s="409"/>
    </row>
    <row r="5481" spans="1:1">
      <c r="A5481" s="409"/>
    </row>
    <row r="5482" spans="1:1">
      <c r="A5482" s="409"/>
    </row>
    <row r="5483" spans="1:1">
      <c r="A5483" s="409"/>
    </row>
    <row r="5484" spans="1:1">
      <c r="A5484" s="409"/>
    </row>
    <row r="5485" spans="1:1">
      <c r="A5485" s="409"/>
    </row>
    <row r="5486" spans="1:1">
      <c r="A5486" s="409"/>
    </row>
    <row r="5487" spans="1:1">
      <c r="A5487" s="409"/>
    </row>
    <row r="5488" spans="1:1">
      <c r="A5488" s="409"/>
    </row>
    <row r="5489" spans="1:1">
      <c r="A5489" s="409"/>
    </row>
    <row r="5490" spans="1:1">
      <c r="A5490" s="409"/>
    </row>
    <row r="5491" spans="1:1">
      <c r="A5491" s="409"/>
    </row>
    <row r="5492" spans="1:1">
      <c r="A5492" s="409"/>
    </row>
    <row r="5493" spans="1:1">
      <c r="A5493" s="409"/>
    </row>
    <row r="5494" spans="1:1">
      <c r="A5494" s="409"/>
    </row>
    <row r="5495" spans="1:1">
      <c r="A5495" s="409"/>
    </row>
    <row r="5496" spans="1:1">
      <c r="A5496" s="409"/>
    </row>
    <row r="5497" spans="1:1">
      <c r="A5497" s="409"/>
    </row>
    <row r="5498" spans="1:1">
      <c r="A5498" s="409"/>
    </row>
    <row r="5499" spans="1:1">
      <c r="A5499" s="409"/>
    </row>
    <row r="5500" spans="1:1">
      <c r="A5500" s="409"/>
    </row>
    <row r="5501" spans="1:1">
      <c r="A5501" s="409"/>
    </row>
    <row r="5502" spans="1:1">
      <c r="A5502" s="409"/>
    </row>
    <row r="5503" spans="1:1">
      <c r="A5503" s="409"/>
    </row>
    <row r="5504" spans="1:1">
      <c r="A5504" s="409"/>
    </row>
    <row r="5505" spans="1:1">
      <c r="A5505" s="409"/>
    </row>
    <row r="5506" spans="1:1">
      <c r="A5506" s="409"/>
    </row>
    <row r="5507" spans="1:1">
      <c r="A5507" s="409"/>
    </row>
    <row r="5508" spans="1:1">
      <c r="A5508" s="409"/>
    </row>
    <row r="5509" spans="1:1">
      <c r="A5509" s="409"/>
    </row>
    <row r="5510" spans="1:1">
      <c r="A5510" s="409"/>
    </row>
    <row r="5511" spans="1:1">
      <c r="A5511" s="409"/>
    </row>
    <row r="5512" spans="1:1">
      <c r="A5512" s="409"/>
    </row>
    <row r="5513" spans="1:1">
      <c r="A5513" s="409"/>
    </row>
    <row r="5514" spans="1:1">
      <c r="A5514" s="409"/>
    </row>
    <row r="5515" spans="1:1">
      <c r="A5515" s="409"/>
    </row>
    <row r="5516" spans="1:1">
      <c r="A5516" s="409"/>
    </row>
    <row r="5517" spans="1:1">
      <c r="A5517" s="409"/>
    </row>
    <row r="5518" spans="1:1">
      <c r="A5518" s="409"/>
    </row>
    <row r="5519" spans="1:1">
      <c r="A5519" s="409"/>
    </row>
    <row r="5520" spans="1:1">
      <c r="A5520" s="409"/>
    </row>
    <row r="5521" spans="1:1">
      <c r="A5521" s="409"/>
    </row>
    <row r="5522" spans="1:1">
      <c r="A5522" s="409"/>
    </row>
    <row r="5523" spans="1:1">
      <c r="A5523" s="409"/>
    </row>
    <row r="5524" spans="1:1">
      <c r="A5524" s="409"/>
    </row>
    <row r="5525" spans="1:1">
      <c r="A5525" s="409"/>
    </row>
    <row r="5526" spans="1:1">
      <c r="A5526" s="409"/>
    </row>
    <row r="5527" spans="1:1">
      <c r="A5527" s="409"/>
    </row>
    <row r="5528" spans="1:1">
      <c r="A5528" s="409"/>
    </row>
    <row r="5529" spans="1:1">
      <c r="A5529" s="409"/>
    </row>
    <row r="5530" spans="1:1">
      <c r="A5530" s="409"/>
    </row>
    <row r="5531" spans="1:1">
      <c r="A5531" s="409"/>
    </row>
    <row r="5532" spans="1:1">
      <c r="A5532" s="409"/>
    </row>
    <row r="5533" spans="1:1">
      <c r="A5533" s="409"/>
    </row>
    <row r="5534" spans="1:1">
      <c r="A5534" s="409"/>
    </row>
    <row r="5535" spans="1:1">
      <c r="A5535" s="409"/>
    </row>
    <row r="5536" spans="1:1">
      <c r="A5536" s="409"/>
    </row>
    <row r="5537" spans="1:1">
      <c r="A5537" s="409"/>
    </row>
    <row r="5538" spans="1:1">
      <c r="A5538" s="409"/>
    </row>
    <row r="5539" spans="1:1">
      <c r="A5539" s="409"/>
    </row>
    <row r="5540" spans="1:1">
      <c r="A5540" s="409"/>
    </row>
    <row r="5541" spans="1:1">
      <c r="A5541" s="409"/>
    </row>
    <row r="5542" spans="1:1">
      <c r="A5542" s="409"/>
    </row>
    <row r="5543" spans="1:1">
      <c r="A5543" s="409"/>
    </row>
    <row r="5544" spans="1:1">
      <c r="A5544" s="409"/>
    </row>
    <row r="5545" spans="1:1">
      <c r="A5545" s="409"/>
    </row>
    <row r="5546" spans="1:1">
      <c r="A5546" s="409"/>
    </row>
    <row r="5547" spans="1:1">
      <c r="A5547" s="409"/>
    </row>
    <row r="5548" spans="1:1">
      <c r="A5548" s="409"/>
    </row>
    <row r="5549" spans="1:1">
      <c r="A5549" s="409"/>
    </row>
    <row r="5550" spans="1:1">
      <c r="A5550" s="409"/>
    </row>
    <row r="5551" spans="1:1">
      <c r="A5551" s="409"/>
    </row>
    <row r="5552" spans="1:1">
      <c r="A5552" s="409"/>
    </row>
    <row r="5553" spans="1:1">
      <c r="A5553" s="409"/>
    </row>
    <row r="5554" spans="1:1">
      <c r="A5554" s="409"/>
    </row>
    <row r="5555" spans="1:1">
      <c r="A5555" s="409"/>
    </row>
    <row r="5556" spans="1:1">
      <c r="A5556" s="409"/>
    </row>
    <row r="5557" spans="1:1">
      <c r="A5557" s="409"/>
    </row>
    <row r="5558" spans="1:1">
      <c r="A5558" s="409"/>
    </row>
    <row r="5559" spans="1:1">
      <c r="A5559" s="409"/>
    </row>
    <row r="5560" spans="1:1">
      <c r="A5560" s="409"/>
    </row>
    <row r="5561" spans="1:1">
      <c r="A5561" s="409"/>
    </row>
    <row r="5562" spans="1:1">
      <c r="A5562" s="409"/>
    </row>
    <row r="5563" spans="1:1">
      <c r="A5563" s="409"/>
    </row>
    <row r="5564" spans="1:1">
      <c r="A5564" s="409"/>
    </row>
    <row r="5565" spans="1:1">
      <c r="A5565" s="409"/>
    </row>
    <row r="5566" spans="1:1">
      <c r="A5566" s="409"/>
    </row>
    <row r="5567" spans="1:1">
      <c r="A5567" s="409"/>
    </row>
    <row r="5568" spans="1:1">
      <c r="A5568" s="409"/>
    </row>
    <row r="5569" spans="1:1">
      <c r="A5569" s="409"/>
    </row>
    <row r="5570" spans="1:1">
      <c r="A5570" s="409"/>
    </row>
    <row r="5571" spans="1:1">
      <c r="A5571" s="409"/>
    </row>
    <row r="5572" spans="1:1">
      <c r="A5572" s="409"/>
    </row>
    <row r="5573" spans="1:1">
      <c r="A5573" s="409"/>
    </row>
    <row r="5574" spans="1:1">
      <c r="A5574" s="409"/>
    </row>
    <row r="5575" spans="1:1">
      <c r="A5575" s="409"/>
    </row>
    <row r="5576" spans="1:1">
      <c r="A5576" s="409"/>
    </row>
    <row r="5577" spans="1:1">
      <c r="A5577" s="409"/>
    </row>
    <row r="5578" spans="1:1">
      <c r="A5578" s="409"/>
    </row>
    <row r="5579" spans="1:1">
      <c r="A5579" s="409"/>
    </row>
    <row r="5580" spans="1:1">
      <c r="A5580" s="409"/>
    </row>
    <row r="5581" spans="1:1">
      <c r="A5581" s="409"/>
    </row>
    <row r="5582" spans="1:1">
      <c r="A5582" s="409"/>
    </row>
    <row r="5583" spans="1:1">
      <c r="A5583" s="409"/>
    </row>
    <row r="5584" spans="1:1">
      <c r="A5584" s="409"/>
    </row>
    <row r="5585" spans="1:1">
      <c r="A5585" s="409"/>
    </row>
    <row r="5586" spans="1:1">
      <c r="A5586" s="409"/>
    </row>
    <row r="5587" spans="1:1">
      <c r="A5587" s="409"/>
    </row>
    <row r="5588" spans="1:1">
      <c r="A5588" s="409"/>
    </row>
    <row r="5589" spans="1:1">
      <c r="A5589" s="409"/>
    </row>
    <row r="5590" spans="1:1">
      <c r="A5590" s="409"/>
    </row>
    <row r="5591" spans="1:1">
      <c r="A5591" s="409"/>
    </row>
    <row r="5592" spans="1:1">
      <c r="A5592" s="409"/>
    </row>
    <row r="5593" spans="1:1">
      <c r="A5593" s="409"/>
    </row>
    <row r="5594" spans="1:1">
      <c r="A5594" s="409"/>
    </row>
    <row r="5595" spans="1:1">
      <c r="A5595" s="409"/>
    </row>
    <row r="5596" spans="1:1">
      <c r="A5596" s="409"/>
    </row>
    <row r="5597" spans="1:1">
      <c r="A5597" s="409"/>
    </row>
    <row r="5598" spans="1:1">
      <c r="A5598" s="409"/>
    </row>
    <row r="5599" spans="1:1">
      <c r="A5599" s="409"/>
    </row>
    <row r="5600" spans="1:1">
      <c r="A5600" s="409"/>
    </row>
    <row r="5601" spans="1:1">
      <c r="A5601" s="409"/>
    </row>
    <row r="5602" spans="1:1">
      <c r="A5602" s="409"/>
    </row>
    <row r="5603" spans="1:1">
      <c r="A5603" s="409"/>
    </row>
    <row r="5604" spans="1:1">
      <c r="A5604" s="409"/>
    </row>
    <row r="5605" spans="1:1">
      <c r="A5605" s="409"/>
    </row>
    <row r="5606" spans="1:1">
      <c r="A5606" s="409"/>
    </row>
    <row r="5607" spans="1:1">
      <c r="A5607" s="409"/>
    </row>
    <row r="5608" spans="1:1">
      <c r="A5608" s="409"/>
    </row>
    <row r="5609" spans="1:1">
      <c r="A5609" s="409"/>
    </row>
    <row r="5610" spans="1:1">
      <c r="A5610" s="409"/>
    </row>
    <row r="5611" spans="1:1">
      <c r="A5611" s="409"/>
    </row>
    <row r="5612" spans="1:1">
      <c r="A5612" s="409"/>
    </row>
    <row r="5613" spans="1:1">
      <c r="A5613" s="409"/>
    </row>
    <row r="5614" spans="1:1">
      <c r="A5614" s="409"/>
    </row>
    <row r="5615" spans="1:1">
      <c r="A5615" s="409"/>
    </row>
    <row r="5616" spans="1:1">
      <c r="A5616" s="409"/>
    </row>
    <row r="5617" spans="1:1">
      <c r="A5617" s="409"/>
    </row>
    <row r="5618" spans="1:1">
      <c r="A5618" s="409"/>
    </row>
    <row r="5619" spans="1:1">
      <c r="A5619" s="409"/>
    </row>
    <row r="5620" spans="1:1">
      <c r="A5620" s="409"/>
    </row>
    <row r="5621" spans="1:1">
      <c r="A5621" s="409"/>
    </row>
    <row r="5622" spans="1:1">
      <c r="A5622" s="409"/>
    </row>
    <row r="5623" spans="1:1">
      <c r="A5623" s="409"/>
    </row>
    <row r="5624" spans="1:1">
      <c r="A5624" s="409"/>
    </row>
    <row r="5625" spans="1:1">
      <c r="A5625" s="409"/>
    </row>
    <row r="5626" spans="1:1">
      <c r="A5626" s="409"/>
    </row>
    <row r="5627" spans="1:1">
      <c r="A5627" s="409"/>
    </row>
    <row r="5628" spans="1:1">
      <c r="A5628" s="409"/>
    </row>
    <row r="5629" spans="1:1">
      <c r="A5629" s="409"/>
    </row>
    <row r="5630" spans="1:1">
      <c r="A5630" s="409"/>
    </row>
    <row r="5631" spans="1:1">
      <c r="A5631" s="409"/>
    </row>
    <row r="5632" spans="1:1">
      <c r="A5632" s="409"/>
    </row>
    <row r="5633" spans="1:1">
      <c r="A5633" s="409"/>
    </row>
    <row r="5634" spans="1:1">
      <c r="A5634" s="409"/>
    </row>
    <row r="5635" spans="1:1">
      <c r="A5635" s="409"/>
    </row>
    <row r="5636" spans="1:1">
      <c r="A5636" s="409"/>
    </row>
    <row r="5637" spans="1:1">
      <c r="A5637" s="409"/>
    </row>
    <row r="5638" spans="1:1">
      <c r="A5638" s="409"/>
    </row>
    <row r="5639" spans="1:1">
      <c r="A5639" s="409"/>
    </row>
    <row r="5640" spans="1:1">
      <c r="A5640" s="409"/>
    </row>
    <row r="5641" spans="1:1">
      <c r="A5641" s="409"/>
    </row>
    <row r="5642" spans="1:1">
      <c r="A5642" s="409"/>
    </row>
    <row r="5643" spans="1:1">
      <c r="A5643" s="409"/>
    </row>
    <row r="5644" spans="1:1">
      <c r="A5644" s="409"/>
    </row>
    <row r="5645" spans="1:1">
      <c r="A5645" s="409"/>
    </row>
    <row r="5646" spans="1:1">
      <c r="A5646" s="409"/>
    </row>
    <row r="5647" spans="1:1">
      <c r="A5647" s="409"/>
    </row>
    <row r="5648" spans="1:1">
      <c r="A5648" s="409"/>
    </row>
    <row r="5649" spans="1:1">
      <c r="A5649" s="409"/>
    </row>
    <row r="5650" spans="1:1">
      <c r="A5650" s="409"/>
    </row>
    <row r="5651" spans="1:1">
      <c r="A5651" s="409"/>
    </row>
    <row r="5652" spans="1:1">
      <c r="A5652" s="409"/>
    </row>
    <row r="5653" spans="1:1">
      <c r="A5653" s="409"/>
    </row>
    <row r="5654" spans="1:1">
      <c r="A5654" s="409"/>
    </row>
    <row r="5655" spans="1:1">
      <c r="A5655" s="409"/>
    </row>
    <row r="5656" spans="1:1">
      <c r="A5656" s="409"/>
    </row>
    <row r="5657" spans="1:1">
      <c r="A5657" s="409"/>
    </row>
    <row r="5658" spans="1:1">
      <c r="A5658" s="409"/>
    </row>
    <row r="5659" spans="1:1">
      <c r="A5659" s="409"/>
    </row>
    <row r="5660" spans="1:1">
      <c r="A5660" s="409"/>
    </row>
    <row r="5661" spans="1:1">
      <c r="A5661" s="409"/>
    </row>
    <row r="5662" spans="1:1">
      <c r="A5662" s="409"/>
    </row>
    <row r="5663" spans="1:1">
      <c r="A5663" s="409"/>
    </row>
    <row r="5664" spans="1:1">
      <c r="A5664" s="409"/>
    </row>
    <row r="5665" spans="1:1">
      <c r="A5665" s="409"/>
    </row>
    <row r="5666" spans="1:1">
      <c r="A5666" s="409"/>
    </row>
    <row r="5667" spans="1:1">
      <c r="A5667" s="409"/>
    </row>
    <row r="5668" spans="1:1">
      <c r="A5668" s="409"/>
    </row>
    <row r="5669" spans="1:1">
      <c r="A5669" s="409"/>
    </row>
    <row r="5670" spans="1:1">
      <c r="A5670" s="409"/>
    </row>
    <row r="5671" spans="1:1">
      <c r="A5671" s="409"/>
    </row>
    <row r="5672" spans="1:1">
      <c r="A5672" s="409"/>
    </row>
    <row r="5673" spans="1:1">
      <c r="A5673" s="409"/>
    </row>
    <row r="5674" spans="1:1">
      <c r="A5674" s="409"/>
    </row>
    <row r="5675" spans="1:1">
      <c r="A5675" s="409"/>
    </row>
    <row r="5676" spans="1:1">
      <c r="A5676" s="409"/>
    </row>
    <row r="5677" spans="1:1">
      <c r="A5677" s="409"/>
    </row>
    <row r="5678" spans="1:1">
      <c r="A5678" s="409"/>
    </row>
    <row r="5679" spans="1:1">
      <c r="A5679" s="409"/>
    </row>
    <row r="5680" spans="1:1">
      <c r="A5680" s="409"/>
    </row>
    <row r="5681" spans="1:1">
      <c r="A5681" s="409"/>
    </row>
    <row r="5682" spans="1:1">
      <c r="A5682" s="409"/>
    </row>
    <row r="5683" spans="1:1">
      <c r="A5683" s="409"/>
    </row>
    <row r="5684" spans="1:1">
      <c r="A5684" s="409"/>
    </row>
    <row r="5685" spans="1:1">
      <c r="A5685" s="409"/>
    </row>
    <row r="5686" spans="1:1">
      <c r="A5686" s="409"/>
    </row>
    <row r="5687" spans="1:1">
      <c r="A5687" s="409"/>
    </row>
    <row r="5688" spans="1:1">
      <c r="A5688" s="409"/>
    </row>
    <row r="5689" spans="1:1">
      <c r="A5689" s="409"/>
    </row>
    <row r="5690" spans="1:1">
      <c r="A5690" s="409"/>
    </row>
    <row r="5691" spans="1:1">
      <c r="A5691" s="409"/>
    </row>
    <row r="5692" spans="1:1">
      <c r="A5692" s="409"/>
    </row>
    <row r="5693" spans="1:1">
      <c r="A5693" s="409"/>
    </row>
    <row r="5694" spans="1:1">
      <c r="A5694" s="409"/>
    </row>
    <row r="5695" spans="1:1">
      <c r="A5695" s="409"/>
    </row>
    <row r="5696" spans="1:1">
      <c r="A5696" s="409"/>
    </row>
    <row r="5697" spans="1:1">
      <c r="A5697" s="409"/>
    </row>
    <row r="5698" spans="1:1">
      <c r="A5698" s="409"/>
    </row>
    <row r="5699" spans="1:1">
      <c r="A5699" s="409"/>
    </row>
    <row r="5700" spans="1:1">
      <c r="A5700" s="409"/>
    </row>
    <row r="5701" spans="1:1">
      <c r="A5701" s="409"/>
    </row>
    <row r="5702" spans="1:1">
      <c r="A5702" s="409"/>
    </row>
    <row r="5703" spans="1:1">
      <c r="A5703" s="409"/>
    </row>
    <row r="5704" spans="1:1">
      <c r="A5704" s="409"/>
    </row>
    <row r="5705" spans="1:1">
      <c r="A5705" s="409"/>
    </row>
    <row r="5706" spans="1:1">
      <c r="A5706" s="409"/>
    </row>
    <row r="5707" spans="1:1">
      <c r="A5707" s="409"/>
    </row>
    <row r="5708" spans="1:1">
      <c r="A5708" s="409"/>
    </row>
    <row r="5709" spans="1:1">
      <c r="A5709" s="409"/>
    </row>
    <row r="5710" spans="1:1">
      <c r="A5710" s="409"/>
    </row>
    <row r="5711" spans="1:1">
      <c r="A5711" s="409"/>
    </row>
    <row r="5712" spans="1:1">
      <c r="A5712" s="409"/>
    </row>
    <row r="5713" spans="1:1">
      <c r="A5713" s="409"/>
    </row>
    <row r="5714" spans="1:1">
      <c r="A5714" s="409"/>
    </row>
    <row r="5715" spans="1:1">
      <c r="A5715" s="409"/>
    </row>
    <row r="5716" spans="1:1">
      <c r="A5716" s="409"/>
    </row>
    <row r="5717" spans="1:1">
      <c r="A5717" s="409"/>
    </row>
    <row r="5718" spans="1:1">
      <c r="A5718" s="409"/>
    </row>
    <row r="5719" spans="1:1">
      <c r="A5719" s="409"/>
    </row>
    <row r="5720" spans="1:1">
      <c r="A5720" s="409"/>
    </row>
    <row r="5721" spans="1:1">
      <c r="A5721" s="409"/>
    </row>
    <row r="5722" spans="1:1">
      <c r="A5722" s="409"/>
    </row>
    <row r="5723" spans="1:1">
      <c r="A5723" s="409"/>
    </row>
    <row r="5724" spans="1:1">
      <c r="A5724" s="409"/>
    </row>
    <row r="5725" spans="1:1">
      <c r="A5725" s="409"/>
    </row>
    <row r="5726" spans="1:1">
      <c r="A5726" s="409"/>
    </row>
    <row r="5727" spans="1:1">
      <c r="A5727" s="409"/>
    </row>
    <row r="5728" spans="1:1">
      <c r="A5728" s="409"/>
    </row>
    <row r="5729" spans="1:1">
      <c r="A5729" s="409"/>
    </row>
    <row r="5730" spans="1:1">
      <c r="A5730" s="409"/>
    </row>
    <row r="5731" spans="1:1">
      <c r="A5731" s="409"/>
    </row>
    <row r="5732" spans="1:1">
      <c r="A5732" s="409"/>
    </row>
    <row r="5733" spans="1:1">
      <c r="A5733" s="409"/>
    </row>
    <row r="5734" spans="1:1">
      <c r="A5734" s="409"/>
    </row>
    <row r="5735" spans="1:1">
      <c r="A5735" s="409"/>
    </row>
    <row r="5736" spans="1:1">
      <c r="A5736" s="409"/>
    </row>
    <row r="5737" spans="1:1">
      <c r="A5737" s="409"/>
    </row>
    <row r="5738" spans="1:1">
      <c r="A5738" s="409"/>
    </row>
    <row r="5739" spans="1:1">
      <c r="A5739" s="409"/>
    </row>
    <row r="5740" spans="1:1">
      <c r="A5740" s="409"/>
    </row>
    <row r="5741" spans="1:1">
      <c r="A5741" s="409"/>
    </row>
    <row r="5742" spans="1:1">
      <c r="A5742" s="409"/>
    </row>
    <row r="5743" spans="1:1">
      <c r="A5743" s="409"/>
    </row>
    <row r="5744" spans="1:1">
      <c r="A5744" s="409"/>
    </row>
    <row r="5745" spans="1:1">
      <c r="A5745" s="409"/>
    </row>
    <row r="5746" spans="1:1">
      <c r="A5746" s="409"/>
    </row>
    <row r="5747" spans="1:1">
      <c r="A5747" s="409"/>
    </row>
    <row r="5748" spans="1:1">
      <c r="A5748" s="409"/>
    </row>
    <row r="5749" spans="1:1">
      <c r="A5749" s="409"/>
    </row>
    <row r="5750" spans="1:1">
      <c r="A5750" s="409"/>
    </row>
    <row r="5751" spans="1:1">
      <c r="A5751" s="409"/>
    </row>
    <row r="5752" spans="1:1">
      <c r="A5752" s="409"/>
    </row>
    <row r="5753" spans="1:1">
      <c r="A5753" s="409"/>
    </row>
    <row r="5754" spans="1:1">
      <c r="A5754" s="409"/>
    </row>
    <row r="5755" spans="1:1">
      <c r="A5755" s="409"/>
    </row>
    <row r="5756" spans="1:1">
      <c r="A5756" s="409"/>
    </row>
    <row r="5757" spans="1:1">
      <c r="A5757" s="409"/>
    </row>
    <row r="5758" spans="1:1">
      <c r="A5758" s="409"/>
    </row>
    <row r="5759" spans="1:1">
      <c r="A5759" s="409"/>
    </row>
    <row r="5760" spans="1:1">
      <c r="A5760" s="409"/>
    </row>
    <row r="5761" spans="1:1">
      <c r="A5761" s="409"/>
    </row>
    <row r="5762" spans="1:1">
      <c r="A5762" s="409"/>
    </row>
    <row r="5763" spans="1:1">
      <c r="A5763" s="409"/>
    </row>
    <row r="5764" spans="1:1">
      <c r="A5764" s="409"/>
    </row>
    <row r="5765" spans="1:1">
      <c r="A5765" s="409"/>
    </row>
    <row r="5766" spans="1:1">
      <c r="A5766" s="409"/>
    </row>
    <row r="5767" spans="1:1">
      <c r="A5767" s="409"/>
    </row>
    <row r="5768" spans="1:1">
      <c r="A5768" s="409"/>
    </row>
    <row r="5769" spans="1:1">
      <c r="A5769" s="409"/>
    </row>
    <row r="5770" spans="1:1">
      <c r="A5770" s="409"/>
    </row>
    <row r="5771" spans="1:1">
      <c r="A5771" s="409"/>
    </row>
    <row r="5772" spans="1:1">
      <c r="A5772" s="409"/>
    </row>
    <row r="5773" spans="1:1">
      <c r="A5773" s="409"/>
    </row>
    <row r="5774" spans="1:1">
      <c r="A5774" s="409"/>
    </row>
    <row r="5775" spans="1:1">
      <c r="A5775" s="409"/>
    </row>
    <row r="5776" spans="1:1">
      <c r="A5776" s="409"/>
    </row>
    <row r="5777" spans="1:1">
      <c r="A5777" s="409"/>
    </row>
    <row r="5778" spans="1:1">
      <c r="A5778" s="409"/>
    </row>
    <row r="5779" spans="1:1">
      <c r="A5779" s="409"/>
    </row>
    <row r="5780" spans="1:1">
      <c r="A5780" s="409"/>
    </row>
    <row r="5781" spans="1:1">
      <c r="A5781" s="409"/>
    </row>
    <row r="5782" spans="1:1">
      <c r="A5782" s="409"/>
    </row>
    <row r="5783" spans="1:1">
      <c r="A5783" s="409"/>
    </row>
    <row r="5784" spans="1:1">
      <c r="A5784" s="409"/>
    </row>
    <row r="5785" spans="1:1">
      <c r="A5785" s="409"/>
    </row>
    <row r="5786" spans="1:1">
      <c r="A5786" s="409"/>
    </row>
    <row r="5787" spans="1:1">
      <c r="A5787" s="409"/>
    </row>
    <row r="5788" spans="1:1">
      <c r="A5788" s="409"/>
    </row>
    <row r="5789" spans="1:1">
      <c r="A5789" s="409"/>
    </row>
    <row r="5790" spans="1:1">
      <c r="A5790" s="409"/>
    </row>
    <row r="5791" spans="1:1">
      <c r="A5791" s="409"/>
    </row>
    <row r="5792" spans="1:1">
      <c r="A5792" s="409"/>
    </row>
    <row r="5793" spans="1:1">
      <c r="A5793" s="409"/>
    </row>
    <row r="5794" spans="1:1">
      <c r="A5794" s="409"/>
    </row>
    <row r="5795" spans="1:1">
      <c r="A5795" s="409"/>
    </row>
    <row r="5796" spans="1:1">
      <c r="A5796" s="409"/>
    </row>
    <row r="5797" spans="1:1">
      <c r="A5797" s="409"/>
    </row>
    <row r="5798" spans="1:1">
      <c r="A5798" s="409"/>
    </row>
    <row r="5799" spans="1:1">
      <c r="A5799" s="409"/>
    </row>
    <row r="5800" spans="1:1">
      <c r="A5800" s="409"/>
    </row>
    <row r="5801" spans="1:1">
      <c r="A5801" s="409"/>
    </row>
    <row r="5802" spans="1:1">
      <c r="A5802" s="409"/>
    </row>
    <row r="5803" spans="1:1">
      <c r="A5803" s="409"/>
    </row>
    <row r="5804" spans="1:1">
      <c r="A5804" s="409"/>
    </row>
    <row r="5805" spans="1:1">
      <c r="A5805" s="409"/>
    </row>
    <row r="5806" spans="1:1">
      <c r="A5806" s="409"/>
    </row>
    <row r="5807" spans="1:1">
      <c r="A5807" s="409"/>
    </row>
    <row r="5808" spans="1:1">
      <c r="A5808" s="409"/>
    </row>
    <row r="5809" spans="1:1">
      <c r="A5809" s="409"/>
    </row>
    <row r="5810" spans="1:1">
      <c r="A5810" s="409"/>
    </row>
    <row r="5811" spans="1:1">
      <c r="A5811" s="409"/>
    </row>
    <row r="5812" spans="1:1">
      <c r="A5812" s="409"/>
    </row>
    <row r="5813" spans="1:1">
      <c r="A5813" s="409"/>
    </row>
    <row r="5814" spans="1:1">
      <c r="A5814" s="409"/>
    </row>
    <row r="5815" spans="1:1">
      <c r="A5815" s="409"/>
    </row>
    <row r="5816" spans="1:1">
      <c r="A5816" s="409"/>
    </row>
    <row r="5817" spans="1:1">
      <c r="A5817" s="409"/>
    </row>
    <row r="5818" spans="1:1">
      <c r="A5818" s="409"/>
    </row>
    <row r="5819" spans="1:1">
      <c r="A5819" s="409"/>
    </row>
    <row r="5820" spans="1:1">
      <c r="A5820" s="409"/>
    </row>
    <row r="5821" spans="1:1">
      <c r="A5821" s="409"/>
    </row>
    <row r="5822" spans="1:1">
      <c r="A5822" s="409"/>
    </row>
    <row r="5823" spans="1:1">
      <c r="A5823" s="409"/>
    </row>
    <row r="5824" spans="1:1">
      <c r="A5824" s="409"/>
    </row>
    <row r="5825" spans="1:1">
      <c r="A5825" s="396"/>
    </row>
    <row r="5826" spans="1:1">
      <c r="A5826" s="396"/>
    </row>
    <row r="5827" spans="1:1">
      <c r="A5827" s="396"/>
    </row>
    <row r="5828" spans="1:1">
      <c r="A5828" s="396"/>
    </row>
    <row r="5829" spans="1:1">
      <c r="A5829" s="396"/>
    </row>
    <row r="5830" spans="1:1">
      <c r="A5830" s="396"/>
    </row>
    <row r="5831" spans="1:1">
      <c r="A5831" s="396"/>
    </row>
    <row r="5832" spans="1:1">
      <c r="A5832" s="396"/>
    </row>
    <row r="5833" spans="1:1">
      <c r="A5833" s="396"/>
    </row>
    <row r="5834" spans="1:1">
      <c r="A5834" s="396"/>
    </row>
    <row r="5835" spans="1:1">
      <c r="A5835" s="396"/>
    </row>
    <row r="5836" spans="1:1">
      <c r="A5836" s="396"/>
    </row>
    <row r="5837" spans="1:1">
      <c r="A5837" s="396"/>
    </row>
    <row r="5838" spans="1:1">
      <c r="A5838" s="396"/>
    </row>
    <row r="5839" spans="1:1">
      <c r="A5839" s="396"/>
    </row>
    <row r="5840" spans="1:1">
      <c r="A5840" s="396"/>
    </row>
    <row r="5841" spans="1:1">
      <c r="A5841" s="396"/>
    </row>
    <row r="5842" spans="1:1">
      <c r="A5842" s="396"/>
    </row>
    <row r="5843" spans="1:1">
      <c r="A5843" s="396"/>
    </row>
    <row r="5844" spans="1:1">
      <c r="A5844" s="396"/>
    </row>
    <row r="5845" spans="1:1">
      <c r="A5845" s="396"/>
    </row>
    <row r="5846" spans="1:1">
      <c r="A5846" s="396"/>
    </row>
    <row r="5847" spans="1:1">
      <c r="A5847" s="396"/>
    </row>
    <row r="5848" spans="1:1">
      <c r="A5848" s="396"/>
    </row>
    <row r="5849" spans="1:1">
      <c r="A5849" s="396"/>
    </row>
    <row r="5850" spans="1:1">
      <c r="A5850" s="396"/>
    </row>
    <row r="5851" spans="1:1">
      <c r="A5851" s="396"/>
    </row>
    <row r="5852" spans="1:1">
      <c r="A5852" s="396"/>
    </row>
    <row r="5853" spans="1:1">
      <c r="A5853" s="396"/>
    </row>
    <row r="5854" spans="1:1">
      <c r="A5854" s="396"/>
    </row>
    <row r="5855" spans="1:1">
      <c r="A5855" s="396"/>
    </row>
    <row r="5856" spans="1:1">
      <c r="A5856" s="396"/>
    </row>
    <row r="5857" spans="1:1">
      <c r="A5857" s="396"/>
    </row>
    <row r="5858" spans="1:1">
      <c r="A5858" s="396"/>
    </row>
    <row r="5859" spans="1:1">
      <c r="A5859" s="396"/>
    </row>
    <row r="5860" spans="1:1">
      <c r="A5860" s="396"/>
    </row>
    <row r="5861" spans="1:1">
      <c r="A5861" s="396"/>
    </row>
    <row r="5862" spans="1:1">
      <c r="A5862" s="396"/>
    </row>
    <row r="5863" spans="1:1">
      <c r="A5863" s="396"/>
    </row>
    <row r="5864" spans="1:1">
      <c r="A5864" s="396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Rekapitulace stavby</vt:lpstr>
      <vt:lpstr>010 - Rekonstrukce povrch...</vt:lpstr>
      <vt:lpstr>020 - Svařovna</vt:lpstr>
      <vt:lpstr>Elektro</vt:lpstr>
      <vt:lpstr>VZT</vt:lpstr>
      <vt:lpstr>'010 - Rekonstrukce povrch...'!Názvy_tisku</vt:lpstr>
      <vt:lpstr>'020 - Svařovna'!Názvy_tisku</vt:lpstr>
      <vt:lpstr>'Rekapitulace stavby'!Názvy_tisku</vt:lpstr>
      <vt:lpstr>'010 - Rekonstrukce povrch...'!Oblast_tisku</vt:lpstr>
      <vt:lpstr>'020 - Svařovna'!Oblast_tisku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DESKTOP-IB50O09\ZALMAN</dc:creator>
  <cp:lastModifiedBy>Pavel Hrba</cp:lastModifiedBy>
  <dcterms:created xsi:type="dcterms:W3CDTF">2024-05-07T05:30:15Z</dcterms:created>
  <dcterms:modified xsi:type="dcterms:W3CDTF">2024-05-07T06:28:36Z</dcterms:modified>
</cp:coreProperties>
</file>